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Titles" localSheetId="0">Лист1!$4:$5</definedName>
    <definedName name="_xlnm.Print_Area" localSheetId="0">Лист1!$A$1:$M$88</definedName>
  </definedNames>
  <calcPr calcId="125725"/>
</workbook>
</file>

<file path=xl/calcChain.xml><?xml version="1.0" encoding="utf-8"?>
<calcChain xmlns="http://schemas.openxmlformats.org/spreadsheetml/2006/main">
  <c r="M76" i="1"/>
  <c r="M70"/>
  <c r="M47"/>
  <c r="M45"/>
  <c r="M37"/>
  <c r="M17"/>
  <c r="L80"/>
  <c r="M80" s="1"/>
  <c r="L45" l="1"/>
  <c r="L17"/>
  <c r="L11"/>
  <c r="K81" l="1"/>
  <c r="K71"/>
  <c r="K42"/>
  <c r="G41"/>
  <c r="K41"/>
  <c r="K39"/>
  <c r="G39"/>
  <c r="K29"/>
  <c r="G37"/>
  <c r="K37"/>
  <c r="K27"/>
  <c r="G25"/>
  <c r="K25"/>
  <c r="G34"/>
  <c r="K34"/>
  <c r="K21"/>
  <c r="G21"/>
  <c r="K70"/>
  <c r="K64"/>
  <c r="G64"/>
  <c r="K59"/>
  <c r="G59"/>
  <c r="K73"/>
  <c r="G73"/>
  <c r="G80"/>
  <c r="K80"/>
  <c r="G76"/>
  <c r="K76"/>
  <c r="K47"/>
  <c r="G47"/>
  <c r="G50"/>
  <c r="K50"/>
  <c r="K45"/>
  <c r="G45"/>
  <c r="G17"/>
  <c r="K17"/>
  <c r="K11"/>
  <c r="G11"/>
  <c r="K86"/>
  <c r="K84"/>
  <c r="G81" l="1"/>
  <c r="G71"/>
  <c r="K87"/>
  <c r="L64"/>
  <c r="M64" s="1"/>
  <c r="L41"/>
  <c r="M41" s="1"/>
  <c r="L34"/>
  <c r="L25"/>
  <c r="L21"/>
  <c r="K88" l="1"/>
  <c r="L76"/>
  <c r="G86"/>
  <c r="G84"/>
  <c r="G42"/>
  <c r="L39"/>
  <c r="M39" s="1"/>
  <c r="L86"/>
  <c r="M86" s="1"/>
  <c r="L84"/>
  <c r="M73"/>
  <c r="L70"/>
  <c r="L37"/>
  <c r="L29"/>
  <c r="M29" s="1"/>
  <c r="L27"/>
  <c r="M27" s="1"/>
  <c r="M11"/>
  <c r="L59"/>
  <c r="M59" s="1"/>
  <c r="M34"/>
  <c r="M25"/>
  <c r="M21"/>
  <c r="G87" l="1"/>
  <c r="G88" s="1"/>
  <c r="L47"/>
  <c r="M50" l="1"/>
</calcChain>
</file>

<file path=xl/sharedStrings.xml><?xml version="1.0" encoding="utf-8"?>
<sst xmlns="http://schemas.openxmlformats.org/spreadsheetml/2006/main" count="177" uniqueCount="110">
  <si>
    <t>ГРБС</t>
  </si>
  <si>
    <t>Развитие архивного дела в Колпашевском районе</t>
  </si>
  <si>
    <t>Итого:</t>
  </si>
  <si>
    <t>МКУ "Агентство"</t>
  </si>
  <si>
    <t>№</t>
  </si>
  <si>
    <t>Обеспечение сбалансированности доходов и расходов поселений Колпашевского района</t>
  </si>
  <si>
    <t>УФЭП</t>
  </si>
  <si>
    <t>ВСЕГО:</t>
  </si>
  <si>
    <t>Сопоставительная таблица</t>
  </si>
  <si>
    <t>Наименование ВЦП</t>
  </si>
  <si>
    <t>Значение показателя</t>
  </si>
  <si>
    <t>План</t>
  </si>
  <si>
    <t>Факт</t>
  </si>
  <si>
    <t>Балл</t>
  </si>
  <si>
    <t>Эк. эффект.</t>
  </si>
  <si>
    <t>Количество детей в общеобразовательных организациях</t>
  </si>
  <si>
    <t>Количество МОО, в которых будут проведены текущие ремонтные работы</t>
  </si>
  <si>
    <t>Количество детей в группах дошкольного образования в общеобразовательных организациях</t>
  </si>
  <si>
    <t>Количество детей в дошкольных образовательных организаций</t>
  </si>
  <si>
    <t>Создание условий для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МО "Колпашевский район"</t>
  </si>
  <si>
    <t>Количество детей, охваченных всеми формами отдыха на базе образовательных организаций</t>
  </si>
  <si>
    <t>Обеспечение питанием детей из малоимущих семей в муниципальных общеобразовательных организациях</t>
  </si>
  <si>
    <t>Количество учащихся из малоимущих семей, получающих компенсацию расходов на питание</t>
  </si>
  <si>
    <t>Количество спортивных мероприятий</t>
  </si>
  <si>
    <t>МКУ "Архив"</t>
  </si>
  <si>
    <t>Устройство и содержание ледовых переправ через р. Кеть и пр. Северская, общей протяженность 245 м.</t>
  </si>
  <si>
    <t>Количество граждан, владельцев личных подсобных хозяйств, принявших участие в ярмарках</t>
  </si>
  <si>
    <t>Количество поселений, которым предоставлены ИМБТ на поддержку мер по обеспечению сбалансированности местных бюджетов</t>
  </si>
  <si>
    <t xml:space="preserve">Количество объектов размещения ТБО, содержащихся в соответствии с санитарно-эпидемиологическими и экологическими требованиями </t>
  </si>
  <si>
    <t>Итого по УКС:</t>
  </si>
  <si>
    <t>Оценка не производится</t>
  </si>
  <si>
    <t>Итого по Администрации:</t>
  </si>
  <si>
    <t>Итого по Управлению образования:</t>
  </si>
  <si>
    <t>Размещение в средствах массовой информации нормативно - правовых актов Администрации Колпашевского района</t>
  </si>
  <si>
    <t>Присвоение звания "Почетный гражданин Колпашевского района"</t>
  </si>
  <si>
    <t>Количество граждан, имеющих звание "Почетный гражданин Колпашевского района"</t>
  </si>
  <si>
    <t>Количество компенсационных выплат на участие в организации деятельности по сбору  и транспортированию твердых коммунальных отходов</t>
  </si>
  <si>
    <t xml:space="preserve">Количество граждан, владельцев коров (ы), получивших субсидию </t>
  </si>
  <si>
    <t xml:space="preserve">Количество граждан, владельцев скота, получивших субсидию </t>
  </si>
  <si>
    <t>Содержание автомобильных дорог вне границ населенных пунктов, в границах муниципального образования «Колпашевский район» (общей протяженностью 15,417 км.), и искусственных сооружений на них (мес.)</t>
  </si>
  <si>
    <t>Обслуживание муниципального долга муниципального образования "Колпашевский район"</t>
  </si>
  <si>
    <t>Количество нарушений сроков уплаты % за пользование кредитом</t>
  </si>
  <si>
    <t>Итого по УФЭП:</t>
  </si>
  <si>
    <t xml:space="preserve">Развитие малых форм хозяйствования на территории МО "Колпашевский район" </t>
  </si>
  <si>
    <t>Количество граждан, получивших помощь в ремонте и (или) переустройстве жилого помещения</t>
  </si>
  <si>
    <t xml:space="preserve">Количество посещений </t>
  </si>
  <si>
    <t>Количество дошкольных образовательных организаций, в которых будут проведены текущие ремонтные работы</t>
  </si>
  <si>
    <t>Обеспечение гарантий работникам муниципальных образовательных организаций на оплату стоимости проезда и провоза багажа к месту использования отпуска и обратно в пределах Российской Федерации</t>
  </si>
  <si>
    <t>Количество организаций дополнительного образования, в которых проведены ремонтные работы</t>
  </si>
  <si>
    <t>Содействие развитию физкультурно-спортивных мероприятий среди школьников муниципального образования "Колпашевский район"</t>
  </si>
  <si>
    <t>Создание условий для проведения психолого-медико-педагогического обследования детей и подростков с целью своевременного выявления особенностей в физическом и (или) психическом развитии и (или) отклонений в поведении</t>
  </si>
  <si>
    <t>Количество детей, прошедших обследование в территориальной психолого-медико-педагогической комиссии</t>
  </si>
  <si>
    <t>Организация проведения мероприятий и обеспечение участия участников образовательных отношений в мероприятиях различного уровня</t>
  </si>
  <si>
    <t>Итого по МКУ "Архив":</t>
  </si>
  <si>
    <t>Итого по МКУ "Агентство":</t>
  </si>
  <si>
    <t>Управление образования Администрации Колпашевского района</t>
  </si>
  <si>
    <t>Администрация Колпашевского района</t>
  </si>
  <si>
    <t>Управление по культуре, спорту и молодежной политике Администрации Колпашевского района</t>
  </si>
  <si>
    <t>Приведение в нормативное состояние автомобильных дорог и улично-дорожной сети для непрерывного движения транспортных средств</t>
  </si>
  <si>
    <t>Расходы 2017 (тыс. руб.)</t>
  </si>
  <si>
    <t>Количество документов районного архива, хранящихся в нормальных условиях</t>
  </si>
  <si>
    <t>Обеспечение гарантий работникам МКУ "Архив" на оплату стоимости проезда и провоза багажа в пределах РФ к месту использования отпуска и обратно</t>
  </si>
  <si>
    <t>Количество новых установленных окон</t>
  </si>
  <si>
    <t>Архивные дела, размещенные в первичных средствах хранения (архивные коробки, папки), хранящихся в МКУ "Архив"</t>
  </si>
  <si>
    <t>Обеспечение эффективности деятельности учреждения как ответственного исполнителя ВЦП</t>
  </si>
  <si>
    <t>Обеспечение гарантий работникам учреждений на оплату стоимости проезда и провоза багажа в пределах Российской Федерации к месту использования отпуска и обратно</t>
  </si>
  <si>
    <t>Доля муниципального недвижимого имущества (за исключением земельных участков), используемого для выполнения полномочий Колпашевского района, от недвижимого имущества, находящегося в собственности Колпашевского района</t>
  </si>
  <si>
    <t>Выполнение работ по координатному описанию границ (установлению границ) населенных пунктов Колпашевского района</t>
  </si>
  <si>
    <t>Обеспечение проведения качественного ремонта</t>
  </si>
  <si>
    <t>Задолженность по оплате членских взносов Ассоциации "Совет муниципальных образований Томской области"</t>
  </si>
  <si>
    <t>Задолженность по оплате членских взносов в Общероссийском конгрессе муниципальных образований</t>
  </si>
  <si>
    <t>Количество поселений Колпашевского района, в которых пройдут выборы депутатов представительных органов сельских поселений</t>
  </si>
  <si>
    <t>Объем публикаций</t>
  </si>
  <si>
    <t>Участие муниципального образования "Колпашевский район" в проведении выборов депутатов представительных органов и глав сельских поселений Колпашевского района</t>
  </si>
  <si>
    <t>Участие муниципального образования "Колпашевский район" в организациях межмуниципального сотрудничества</t>
  </si>
  <si>
    <t>Количество торговых прилавков, установленных для реализации владельцами личных подсобных хозяйств продукции собственного производства</t>
  </si>
  <si>
    <t>Количество садоводческих некоммерческих товариществ, получивших субсидию на возмещение части затрат, связанных с приобретением сельскохозяйственной техники, оборудования и тракторов, необходимых для осуществления хозяйственной деятельности</t>
  </si>
  <si>
    <t>Развитие физической культуры и массового спорта на территории муниципального образования "Колпашевский район"</t>
  </si>
  <si>
    <t>Численность спортсменов Колпашевского района, участвующих в соревнованиях областного, всероссийского и международного уровней</t>
  </si>
  <si>
    <t>Количество участников в официальных региональных спортивных, физкультурных мероприятиях, проводимых на территории Томской области</t>
  </si>
  <si>
    <t>Меры поддержки для отдельных категорий граждан и некоммерческих организаций на территории муниципального образования "Колпашевский район"</t>
  </si>
  <si>
    <t>не менее 30</t>
  </si>
  <si>
    <t>Количество социально-ориентированных некоммерческих организаций, осуществляющих деятельность на территории Колпашевского района, которым была оказана поддержка</t>
  </si>
  <si>
    <t>Количество членов социально-ориентированных некоммерческих организаций, вовлеченных в мероприятия, организованные некоммерческими организациями</t>
  </si>
  <si>
    <t>не менее 400</t>
  </si>
  <si>
    <t>Количество поселений, которым предоставлена дотация из РФФП на выравнивание бюджетной обеспеченности</t>
  </si>
  <si>
    <t>Содержание автомобильной дороги "Тогур-Иванкино" (автозимник)</t>
  </si>
  <si>
    <t>Количество мероприятий по благоустройству населенных пунктов Колпашевского района</t>
  </si>
  <si>
    <t>Количество детей в организациях дополнительного образования</t>
  </si>
  <si>
    <t>Количество штатных единиц инструктора по физической культуре, занятых в организации и проведении физкультурных мероприятий с населением по месту жительства</t>
  </si>
  <si>
    <t>Количество мероприятий</t>
  </si>
  <si>
    <t>Приложение 3</t>
  </si>
  <si>
    <t>Показатели мероприятий 2017 года</t>
  </si>
  <si>
    <t>Организация библиотечного обслуживания населения сельских поселений Колпашевского района и содействие муниципальным учреждениям культуры Колпашевского района в осуществлении части переданных полномочий по решению вопросов местного значения</t>
  </si>
  <si>
    <t>Количество суток, равное суммарному количеству суток в году, когда была организована работа ледовой переправы через р. Кеть, в районе Рейда (с. Тогур) (128)</t>
  </si>
  <si>
    <t>Показатели мероприятий 2018 года</t>
  </si>
  <si>
    <t>Расходы 2018 (тыс. руб.)</t>
  </si>
  <si>
    <t>Площадь помещений</t>
  </si>
  <si>
    <t>Количество граждан, владельцев личных подсобных хозяйств, принявших участие в мероприятиях в области сельскохозяйственного производства</t>
  </si>
  <si>
    <t>Количество граждан, получивших выплату в 2018 году</t>
  </si>
  <si>
    <t>Количество участников в официальных физкультурных, физкультурно - оздоровительных и спортивных мероприятиях, проводимых на территории Томской области</t>
  </si>
  <si>
    <t>Содержание автомобильных дорог общего пользования</t>
  </si>
  <si>
    <t>Охрана окружающей среды при обращении с отходами производства и потребления, повышение уровня благоустройства территорий Колпашевского района</t>
  </si>
  <si>
    <t xml:space="preserve">Количество объектов временного накопления ТБО, содержащихся в соответствии с санитарно-эпидемиологическими и экологическими требованиями </t>
  </si>
  <si>
    <t>Количество оказанных услугпо выполнению полевых археологических работ (археологической разведки)</t>
  </si>
  <si>
    <t>Содействие функционированию дошкольных образовательных организаций</t>
  </si>
  <si>
    <t>Создание условий и предоставление услуг по дополнительному образованию в организациях дополнительного образования</t>
  </si>
  <si>
    <t>Организация отдыха детей и молодежи</t>
  </si>
  <si>
    <t>Управление и распоряжение имуществом, находящимся в казне муниципального образования "Колпашевский район"</t>
  </si>
  <si>
    <t>Не эффективна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</si>
</sst>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/>
    </xf>
    <xf numFmtId="164" fontId="1" fillId="0" borderId="0" xfId="0" applyNumberFormat="1" applyFont="1"/>
    <xf numFmtId="0" fontId="6" fillId="0" borderId="0" xfId="0" applyFont="1"/>
    <xf numFmtId="0" fontId="3" fillId="0" borderId="0" xfId="0" applyFont="1"/>
    <xf numFmtId="0" fontId="3" fillId="5" borderId="0" xfId="0" applyFont="1" applyFill="1"/>
    <xf numFmtId="0" fontId="3" fillId="2" borderId="0" xfId="0" applyFont="1" applyFill="1"/>
    <xf numFmtId="0" fontId="6" fillId="5" borderId="0" xfId="0" applyFont="1" applyFill="1"/>
    <xf numFmtId="0" fontId="1" fillId="5" borderId="0" xfId="0" applyFont="1" applyFill="1"/>
    <xf numFmtId="0" fontId="8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top"/>
    </xf>
    <xf numFmtId="0" fontId="1" fillId="0" borderId="1" xfId="0" applyFont="1" applyBorder="1" applyAlignment="1">
      <alignment horizontal="center" vertical="top"/>
    </xf>
    <xf numFmtId="165" fontId="1" fillId="0" borderId="1" xfId="0" applyNumberFormat="1" applyFont="1" applyBorder="1" applyAlignment="1">
      <alignment vertical="top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justify"/>
    </xf>
    <xf numFmtId="165" fontId="2" fillId="2" borderId="1" xfId="0" applyNumberFormat="1" applyFont="1" applyFill="1" applyBorder="1"/>
    <xf numFmtId="0" fontId="3" fillId="0" borderId="1" xfId="0" applyFont="1" applyFill="1" applyBorder="1" applyAlignment="1">
      <alignment horizontal="justify" vertical="top"/>
    </xf>
    <xf numFmtId="0" fontId="3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5" borderId="1" xfId="0" applyFont="1" applyFill="1" applyBorder="1" applyAlignment="1">
      <alignment horizontal="center" vertical="top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justify"/>
    </xf>
    <xf numFmtId="165" fontId="4" fillId="2" borderId="1" xfId="0" applyNumberFormat="1" applyFont="1" applyFill="1" applyBorder="1"/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/>
    </xf>
    <xf numFmtId="165" fontId="6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6" fillId="4" borderId="1" xfId="0" applyFont="1" applyFill="1" applyBorder="1" applyAlignment="1">
      <alignment vertical="top"/>
    </xf>
    <xf numFmtId="165" fontId="3" fillId="0" borderId="1" xfId="0" applyNumberFormat="1" applyFont="1" applyBorder="1" applyAlignment="1">
      <alignment vertical="top"/>
    </xf>
    <xf numFmtId="0" fontId="6" fillId="2" borderId="1" xfId="0" applyFont="1" applyFill="1" applyBorder="1" applyAlignment="1">
      <alignment horizontal="justify"/>
    </xf>
    <xf numFmtId="0" fontId="6" fillId="2" borderId="1" xfId="0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justify" vertical="top"/>
    </xf>
    <xf numFmtId="0" fontId="3" fillId="2" borderId="1" xfId="0" applyFont="1" applyFill="1" applyBorder="1" applyAlignment="1">
      <alignment horizontal="center"/>
    </xf>
    <xf numFmtId="0" fontId="6" fillId="4" borderId="1" xfId="0" applyFont="1" applyFill="1" applyBorder="1"/>
    <xf numFmtId="0" fontId="3" fillId="5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justify"/>
    </xf>
    <xf numFmtId="0" fontId="3" fillId="5" borderId="1" xfId="0" applyFont="1" applyFill="1" applyBorder="1" applyAlignment="1">
      <alignment vertical="top"/>
    </xf>
    <xf numFmtId="0" fontId="3" fillId="5" borderId="1" xfId="0" applyFont="1" applyFill="1" applyBorder="1" applyAlignment="1">
      <alignment horizontal="justify" vertical="top"/>
    </xf>
    <xf numFmtId="165" fontId="3" fillId="5" borderId="1" xfId="0" applyNumberFormat="1" applyFont="1" applyFill="1" applyBorder="1" applyAlignment="1">
      <alignment vertical="top"/>
    </xf>
    <xf numFmtId="0" fontId="3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justify" vertical="top" wrapText="1"/>
    </xf>
    <xf numFmtId="0" fontId="3" fillId="5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justify"/>
    </xf>
    <xf numFmtId="0" fontId="9" fillId="2" borderId="1" xfId="0" applyFont="1" applyFill="1" applyBorder="1"/>
    <xf numFmtId="0" fontId="6" fillId="5" borderId="1" xfId="0" applyFont="1" applyFill="1" applyBorder="1" applyAlignment="1">
      <alignment horizontal="justify" vertical="top" wrapText="1"/>
    </xf>
    <xf numFmtId="0" fontId="6" fillId="5" borderId="1" xfId="0" applyFont="1" applyFill="1" applyBorder="1" applyAlignment="1">
      <alignment vertical="top"/>
    </xf>
    <xf numFmtId="165" fontId="6" fillId="5" borderId="1" xfId="0" applyNumberFormat="1" applyFont="1" applyFill="1" applyBorder="1" applyAlignment="1">
      <alignment vertical="top"/>
    </xf>
    <xf numFmtId="0" fontId="6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justify" vertical="top"/>
    </xf>
    <xf numFmtId="0" fontId="6" fillId="0" borderId="1" xfId="0" applyFont="1" applyBorder="1" applyAlignment="1">
      <alignment horizontal="center" vertical="top"/>
    </xf>
    <xf numFmtId="164" fontId="9" fillId="2" borderId="1" xfId="0" applyNumberFormat="1" applyFont="1" applyFill="1" applyBorder="1"/>
    <xf numFmtId="0" fontId="6" fillId="0" borderId="1" xfId="0" applyFont="1" applyFill="1" applyBorder="1" applyAlignment="1">
      <alignment horizontal="justify" vertical="top"/>
    </xf>
    <xf numFmtId="0" fontId="6" fillId="0" borderId="1" xfId="0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0" fontId="6" fillId="5" borderId="1" xfId="0" applyFont="1" applyFill="1" applyBorder="1" applyAlignment="1">
      <alignment horizontal="center" vertical="top"/>
    </xf>
    <xf numFmtId="0" fontId="6" fillId="5" borderId="1" xfId="0" applyFont="1" applyFill="1" applyBorder="1" applyAlignment="1">
      <alignment horizontal="justify" vertical="top"/>
    </xf>
    <xf numFmtId="0" fontId="6" fillId="5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9" fillId="5" borderId="1" xfId="0" applyFont="1" applyFill="1" applyBorder="1"/>
    <xf numFmtId="0" fontId="9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165" fontId="6" fillId="0" borderId="1" xfId="0" applyNumberFormat="1" applyFont="1" applyFill="1" applyBorder="1" applyAlignment="1">
      <alignment vertical="center"/>
    </xf>
    <xf numFmtId="0" fontId="10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0" fontId="10" fillId="4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12" fillId="5" borderId="1" xfId="0" applyFont="1" applyFill="1" applyBorder="1" applyAlignment="1">
      <alignment vertical="top" wrapText="1"/>
    </xf>
    <xf numFmtId="164" fontId="4" fillId="2" borderId="1" xfId="0" applyNumberFormat="1" applyFont="1" applyFill="1" applyBorder="1"/>
    <xf numFmtId="165" fontId="6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165" fontId="3" fillId="0" borderId="1" xfId="0" applyNumberFormat="1" applyFont="1" applyFill="1" applyBorder="1" applyAlignment="1"/>
    <xf numFmtId="165" fontId="3" fillId="0" borderId="1" xfId="0" applyNumberFormat="1" applyFont="1" applyFill="1" applyBorder="1" applyAlignment="1">
      <alignment vertical="center"/>
    </xf>
    <xf numFmtId="0" fontId="3" fillId="5" borderId="0" xfId="0" applyFont="1" applyFill="1" applyAlignment="1">
      <alignment horizontal="center" vertical="top"/>
    </xf>
    <xf numFmtId="0" fontId="3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165" fontId="3" fillId="0" borderId="1" xfId="0" applyNumberFormat="1" applyFont="1" applyBorder="1" applyAlignment="1">
      <alignment horizontal="center" vertical="center"/>
    </xf>
    <xf numFmtId="0" fontId="4" fillId="5" borderId="1" xfId="0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4" fillId="5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justify" vertical="top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V158"/>
  <sheetViews>
    <sheetView tabSelected="1" workbookViewId="0">
      <selection activeCell="M30" sqref="M30:M33"/>
    </sheetView>
  </sheetViews>
  <sheetFormatPr defaultRowHeight="15"/>
  <cols>
    <col min="1" max="1" width="16.5703125" style="1" customWidth="1"/>
    <col min="2" max="2" width="3.7109375" style="1" customWidth="1"/>
    <col min="3" max="3" width="16.7109375" style="1" customWidth="1"/>
    <col min="4" max="4" width="33.5703125" style="2" customWidth="1"/>
    <col min="5" max="5" width="10.5703125" style="1" customWidth="1"/>
    <col min="6" max="6" width="8.5703125" style="1" customWidth="1"/>
    <col min="7" max="7" width="11" style="1" customWidth="1"/>
    <col min="8" max="8" width="33.5703125" style="2" customWidth="1"/>
    <col min="9" max="9" width="10.5703125" style="1" customWidth="1"/>
    <col min="10" max="10" width="8.5703125" style="1" customWidth="1"/>
    <col min="11" max="11" width="11" style="1" customWidth="1"/>
    <col min="12" max="12" width="7.42578125" style="1" customWidth="1"/>
    <col min="13" max="13" width="8.28515625" style="1" customWidth="1"/>
    <col min="14" max="152" width="9.140625" style="9"/>
    <col min="153" max="16384" width="9.140625" style="1"/>
  </cols>
  <sheetData>
    <row r="1" spans="1:152" ht="18.75">
      <c r="M1" s="10" t="s">
        <v>91</v>
      </c>
    </row>
    <row r="2" spans="1:152" ht="18.75">
      <c r="A2" s="115" t="s">
        <v>8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</row>
    <row r="3" spans="1:152" ht="9.75" customHeight="1"/>
    <row r="4" spans="1:152" ht="21.75" customHeight="1">
      <c r="A4" s="116" t="s">
        <v>0</v>
      </c>
      <c r="B4" s="116" t="s">
        <v>4</v>
      </c>
      <c r="C4" s="116" t="s">
        <v>9</v>
      </c>
      <c r="D4" s="116" t="s">
        <v>92</v>
      </c>
      <c r="E4" s="116" t="s">
        <v>10</v>
      </c>
      <c r="F4" s="116"/>
      <c r="G4" s="117" t="s">
        <v>59</v>
      </c>
      <c r="H4" s="116" t="s">
        <v>95</v>
      </c>
      <c r="I4" s="116" t="s">
        <v>10</v>
      </c>
      <c r="J4" s="116"/>
      <c r="K4" s="117" t="s">
        <v>96</v>
      </c>
      <c r="L4" s="116" t="s">
        <v>13</v>
      </c>
      <c r="M4" s="112" t="s">
        <v>14</v>
      </c>
    </row>
    <row r="5" spans="1:152" ht="18.75" customHeight="1">
      <c r="A5" s="116"/>
      <c r="B5" s="116"/>
      <c r="C5" s="116"/>
      <c r="D5" s="116"/>
      <c r="E5" s="84" t="s">
        <v>11</v>
      </c>
      <c r="F5" s="84" t="s">
        <v>12</v>
      </c>
      <c r="G5" s="117"/>
      <c r="H5" s="116"/>
      <c r="I5" s="84" t="s">
        <v>11</v>
      </c>
      <c r="J5" s="84" t="s">
        <v>12</v>
      </c>
      <c r="K5" s="117"/>
      <c r="L5" s="116"/>
      <c r="M5" s="112"/>
    </row>
    <row r="6" spans="1:152" ht="45" customHeight="1">
      <c r="A6" s="118" t="s">
        <v>24</v>
      </c>
      <c r="B6" s="119">
        <v>1</v>
      </c>
      <c r="C6" s="110" t="s">
        <v>1</v>
      </c>
      <c r="D6" s="11" t="s">
        <v>60</v>
      </c>
      <c r="E6" s="12">
        <v>27585</v>
      </c>
      <c r="F6" s="12">
        <v>27585</v>
      </c>
      <c r="G6" s="13">
        <v>2320</v>
      </c>
      <c r="H6" s="34" t="s">
        <v>60</v>
      </c>
      <c r="I6" s="26">
        <v>27585</v>
      </c>
      <c r="J6" s="26">
        <v>28423</v>
      </c>
      <c r="K6" s="30">
        <v>2520.1</v>
      </c>
      <c r="L6" s="28">
        <v>1</v>
      </c>
      <c r="M6" s="77"/>
    </row>
    <row r="7" spans="1:152" ht="60">
      <c r="A7" s="118"/>
      <c r="B7" s="119"/>
      <c r="C7" s="110"/>
      <c r="D7" s="11" t="s">
        <v>63</v>
      </c>
      <c r="E7" s="12">
        <v>56185</v>
      </c>
      <c r="F7" s="12">
        <v>56185</v>
      </c>
      <c r="G7" s="13">
        <v>24.6</v>
      </c>
      <c r="H7" s="34" t="s">
        <v>63</v>
      </c>
      <c r="I7" s="26">
        <v>56444</v>
      </c>
      <c r="J7" s="26">
        <v>58430</v>
      </c>
      <c r="K7" s="30">
        <v>20.399999999999999</v>
      </c>
      <c r="L7" s="28">
        <v>10</v>
      </c>
      <c r="M7" s="77"/>
    </row>
    <row r="8" spans="1:152" ht="75">
      <c r="A8" s="118"/>
      <c r="B8" s="119"/>
      <c r="C8" s="110"/>
      <c r="D8" s="11" t="s">
        <v>61</v>
      </c>
      <c r="E8" s="12">
        <v>100</v>
      </c>
      <c r="F8" s="12">
        <v>100</v>
      </c>
      <c r="G8" s="13">
        <v>137</v>
      </c>
      <c r="H8" s="58"/>
      <c r="I8" s="59"/>
      <c r="J8" s="59"/>
      <c r="K8" s="27"/>
      <c r="L8" s="47"/>
      <c r="M8" s="77"/>
    </row>
    <row r="9" spans="1:152" ht="15.75" customHeight="1">
      <c r="A9" s="118"/>
      <c r="B9" s="119"/>
      <c r="C9" s="110"/>
      <c r="D9" s="11" t="s">
        <v>62</v>
      </c>
      <c r="E9" s="12">
        <v>9</v>
      </c>
      <c r="F9" s="12">
        <v>9</v>
      </c>
      <c r="G9" s="13">
        <v>211.1</v>
      </c>
      <c r="H9" s="58"/>
      <c r="I9" s="59"/>
      <c r="J9" s="59"/>
      <c r="K9" s="27"/>
      <c r="L9" s="47"/>
      <c r="M9" s="77"/>
    </row>
    <row r="10" spans="1:152">
      <c r="A10" s="118"/>
      <c r="B10" s="119"/>
      <c r="C10" s="110"/>
      <c r="D10" s="11"/>
      <c r="E10" s="12"/>
      <c r="F10" s="12"/>
      <c r="G10" s="13"/>
      <c r="H10" s="34" t="s">
        <v>97</v>
      </c>
      <c r="I10" s="26">
        <v>21</v>
      </c>
      <c r="J10" s="26">
        <v>21</v>
      </c>
      <c r="K10" s="30">
        <v>71.900000000000006</v>
      </c>
      <c r="L10" s="28"/>
      <c r="M10" s="85"/>
    </row>
    <row r="11" spans="1:152">
      <c r="A11" s="14" t="s">
        <v>53</v>
      </c>
      <c r="B11" s="14"/>
      <c r="C11" s="14"/>
      <c r="D11" s="15"/>
      <c r="E11" s="14"/>
      <c r="F11" s="14"/>
      <c r="G11" s="16">
        <f>SUM(G6:G10)</f>
        <v>2692.7</v>
      </c>
      <c r="H11" s="51"/>
      <c r="I11" s="52"/>
      <c r="J11" s="52"/>
      <c r="K11" s="24">
        <f>SUM(K6:K10)</f>
        <v>2612.4</v>
      </c>
      <c r="L11" s="22">
        <f>SUM(L6:L10)</f>
        <v>11</v>
      </c>
      <c r="M11" s="80">
        <f>L11/3</f>
        <v>3.6666666666666665</v>
      </c>
    </row>
    <row r="12" spans="1:152" s="5" customFormat="1" ht="46.5" customHeight="1">
      <c r="A12" s="103" t="s">
        <v>3</v>
      </c>
      <c r="B12" s="105">
        <v>2</v>
      </c>
      <c r="C12" s="104" t="s">
        <v>108</v>
      </c>
      <c r="D12" s="17" t="s">
        <v>64</v>
      </c>
      <c r="E12" s="18">
        <v>100</v>
      </c>
      <c r="F12" s="21">
        <v>96</v>
      </c>
      <c r="G12" s="19">
        <v>8334.7999999999993</v>
      </c>
      <c r="H12" s="17" t="s">
        <v>64</v>
      </c>
      <c r="I12" s="18">
        <v>100</v>
      </c>
      <c r="J12" s="21">
        <v>100</v>
      </c>
      <c r="K12" s="19">
        <v>8926.5</v>
      </c>
      <c r="L12" s="20">
        <v>1</v>
      </c>
      <c r="M12" s="113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</row>
    <row r="13" spans="1:152" s="5" customFormat="1" ht="75.75" customHeight="1">
      <c r="A13" s="103"/>
      <c r="B13" s="105"/>
      <c r="C13" s="104"/>
      <c r="D13" s="17" t="s">
        <v>65</v>
      </c>
      <c r="E13" s="18">
        <v>100</v>
      </c>
      <c r="F13" s="21">
        <v>100</v>
      </c>
      <c r="G13" s="19">
        <v>23.1</v>
      </c>
      <c r="H13" s="17" t="s">
        <v>65</v>
      </c>
      <c r="I13" s="18">
        <v>100</v>
      </c>
      <c r="J13" s="21">
        <v>100</v>
      </c>
      <c r="K13" s="19">
        <v>77.2</v>
      </c>
      <c r="L13" s="20">
        <v>0</v>
      </c>
      <c r="M13" s="113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</row>
    <row r="14" spans="1:152" s="5" customFormat="1" ht="123" customHeight="1">
      <c r="A14" s="103"/>
      <c r="B14" s="105"/>
      <c r="C14" s="104"/>
      <c r="D14" s="17" t="s">
        <v>66</v>
      </c>
      <c r="E14" s="18">
        <v>70</v>
      </c>
      <c r="F14" s="21">
        <v>83</v>
      </c>
      <c r="G14" s="114">
        <v>3477.1</v>
      </c>
      <c r="H14" s="17" t="s">
        <v>66</v>
      </c>
      <c r="I14" s="18">
        <v>70</v>
      </c>
      <c r="J14" s="21">
        <v>83</v>
      </c>
      <c r="K14" s="19">
        <v>28992.3</v>
      </c>
      <c r="L14" s="20">
        <v>0</v>
      </c>
      <c r="M14" s="113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</row>
    <row r="15" spans="1:152" s="5" customFormat="1" ht="60">
      <c r="A15" s="103"/>
      <c r="B15" s="105"/>
      <c r="C15" s="104"/>
      <c r="D15" s="17" t="s">
        <v>67</v>
      </c>
      <c r="E15" s="18">
        <v>80</v>
      </c>
      <c r="F15" s="21">
        <v>90</v>
      </c>
      <c r="G15" s="114"/>
      <c r="H15" s="61"/>
      <c r="I15" s="62"/>
      <c r="J15" s="63"/>
      <c r="K15" s="74"/>
      <c r="L15" s="20"/>
      <c r="M15" s="113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</row>
    <row r="16" spans="1:152" s="5" customFormat="1" ht="30">
      <c r="A16" s="87"/>
      <c r="B16" s="88"/>
      <c r="C16" s="89"/>
      <c r="D16" s="17" t="s">
        <v>68</v>
      </c>
      <c r="E16" s="18">
        <v>80</v>
      </c>
      <c r="F16" s="21">
        <v>100</v>
      </c>
      <c r="G16" s="19">
        <v>3798.6</v>
      </c>
      <c r="H16" s="17" t="s">
        <v>68</v>
      </c>
      <c r="I16" s="18">
        <v>80</v>
      </c>
      <c r="J16" s="21">
        <v>100</v>
      </c>
      <c r="K16" s="19">
        <v>348.4</v>
      </c>
      <c r="L16" s="20">
        <v>5</v>
      </c>
      <c r="M16" s="113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</row>
    <row r="17" spans="1:152" s="5" customFormat="1">
      <c r="A17" s="22" t="s">
        <v>54</v>
      </c>
      <c r="B17" s="22"/>
      <c r="C17" s="22"/>
      <c r="D17" s="23"/>
      <c r="E17" s="22"/>
      <c r="F17" s="22"/>
      <c r="G17" s="24">
        <f>SUM(G12:G16)</f>
        <v>15633.6</v>
      </c>
      <c r="H17" s="51"/>
      <c r="I17" s="52"/>
      <c r="J17" s="52"/>
      <c r="K17" s="24">
        <f>SUM(K12:K16)</f>
        <v>38344.400000000001</v>
      </c>
      <c r="L17" s="22">
        <f>SUM(L12:L16)</f>
        <v>6</v>
      </c>
      <c r="M17" s="22">
        <f>L17/4</f>
        <v>1.5</v>
      </c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</row>
    <row r="18" spans="1:152" s="4" customFormat="1" ht="32.25" customHeight="1">
      <c r="A18" s="106" t="s">
        <v>55</v>
      </c>
      <c r="B18" s="107">
        <v>3</v>
      </c>
      <c r="C18" s="109" t="s">
        <v>105</v>
      </c>
      <c r="D18" s="25" t="s">
        <v>18</v>
      </c>
      <c r="E18" s="26">
        <v>1426</v>
      </c>
      <c r="F18" s="26">
        <v>1449</v>
      </c>
      <c r="G18" s="30">
        <v>59657.599999999999</v>
      </c>
      <c r="H18" s="25" t="s">
        <v>18</v>
      </c>
      <c r="I18" s="26">
        <v>1438</v>
      </c>
      <c r="J18" s="26">
        <v>1477</v>
      </c>
      <c r="K18" s="30">
        <v>71576.100000000006</v>
      </c>
      <c r="L18" s="28">
        <v>1</v>
      </c>
      <c r="M18" s="29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</row>
    <row r="19" spans="1:152" s="4" customFormat="1" ht="60">
      <c r="A19" s="106"/>
      <c r="B19" s="107"/>
      <c r="C19" s="109"/>
      <c r="D19" s="25" t="s">
        <v>46</v>
      </c>
      <c r="E19" s="26">
        <v>8</v>
      </c>
      <c r="F19" s="26">
        <v>8</v>
      </c>
      <c r="G19" s="30">
        <v>2600.3000000000002</v>
      </c>
      <c r="H19" s="25" t="s">
        <v>46</v>
      </c>
      <c r="I19" s="26">
        <v>8</v>
      </c>
      <c r="J19" s="26">
        <v>8</v>
      </c>
      <c r="K19" s="30">
        <v>1055.3</v>
      </c>
      <c r="L19" s="28">
        <v>5</v>
      </c>
      <c r="M19" s="29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</row>
    <row r="20" spans="1:152" s="4" customFormat="1" ht="90">
      <c r="A20" s="106"/>
      <c r="B20" s="107"/>
      <c r="C20" s="109"/>
      <c r="D20" s="25" t="s">
        <v>47</v>
      </c>
      <c r="E20" s="26">
        <v>100</v>
      </c>
      <c r="F20" s="26">
        <v>100</v>
      </c>
      <c r="G20" s="30">
        <v>727.5</v>
      </c>
      <c r="H20" s="25" t="s">
        <v>47</v>
      </c>
      <c r="I20" s="26">
        <v>100</v>
      </c>
      <c r="J20" s="26">
        <v>100</v>
      </c>
      <c r="K20" s="30">
        <v>1193</v>
      </c>
      <c r="L20" s="28">
        <v>0</v>
      </c>
      <c r="M20" s="29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</row>
    <row r="21" spans="1:152" s="4" customFormat="1">
      <c r="A21" s="106"/>
      <c r="B21" s="107"/>
      <c r="C21" s="22" t="s">
        <v>2</v>
      </c>
      <c r="D21" s="31"/>
      <c r="E21" s="32"/>
      <c r="F21" s="32"/>
      <c r="G21" s="33">
        <f>SUM(G18:G20)</f>
        <v>62985.4</v>
      </c>
      <c r="H21" s="38"/>
      <c r="I21" s="35"/>
      <c r="J21" s="35"/>
      <c r="K21" s="33">
        <f>SUM(K18:K20)</f>
        <v>73824.400000000009</v>
      </c>
      <c r="L21" s="22">
        <f>SUM(L18:L20)</f>
        <v>6</v>
      </c>
      <c r="M21" s="80">
        <f>L21/3</f>
        <v>2</v>
      </c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</row>
    <row r="22" spans="1:152" s="4" customFormat="1" ht="46.5" customHeight="1">
      <c r="A22" s="106"/>
      <c r="B22" s="107">
        <v>4</v>
      </c>
      <c r="C22" s="109" t="s">
        <v>106</v>
      </c>
      <c r="D22" s="25" t="s">
        <v>48</v>
      </c>
      <c r="E22" s="26">
        <v>4</v>
      </c>
      <c r="F22" s="26">
        <v>4</v>
      </c>
      <c r="G22" s="30">
        <v>5615.3</v>
      </c>
      <c r="H22" s="64"/>
      <c r="I22" s="59"/>
      <c r="J22" s="59"/>
      <c r="K22" s="27"/>
      <c r="L22" s="47"/>
      <c r="M22" s="123" t="s">
        <v>109</v>
      </c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</row>
    <row r="23" spans="1:152" s="4" customFormat="1" ht="90">
      <c r="A23" s="106"/>
      <c r="B23" s="107"/>
      <c r="C23" s="109"/>
      <c r="D23" s="25" t="s">
        <v>47</v>
      </c>
      <c r="E23" s="26">
        <v>100</v>
      </c>
      <c r="F23" s="26">
        <v>100</v>
      </c>
      <c r="G23" s="30">
        <v>519.1</v>
      </c>
      <c r="H23" s="25" t="s">
        <v>47</v>
      </c>
      <c r="I23" s="26">
        <v>100</v>
      </c>
      <c r="J23" s="26">
        <v>100</v>
      </c>
      <c r="K23" s="30">
        <v>718.1</v>
      </c>
      <c r="L23" s="28">
        <v>0</v>
      </c>
      <c r="M23" s="124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</row>
    <row r="24" spans="1:152" s="4" customFormat="1" ht="30">
      <c r="A24" s="106"/>
      <c r="B24" s="107"/>
      <c r="C24" s="109"/>
      <c r="D24" s="25" t="s">
        <v>88</v>
      </c>
      <c r="E24" s="26">
        <v>2551</v>
      </c>
      <c r="F24" s="26">
        <v>3347</v>
      </c>
      <c r="G24" s="30">
        <v>39896.800000000003</v>
      </c>
      <c r="H24" s="25" t="s">
        <v>88</v>
      </c>
      <c r="I24" s="26">
        <v>2551</v>
      </c>
      <c r="J24" s="26">
        <v>2795</v>
      </c>
      <c r="K24" s="30">
        <v>38639.800000000003</v>
      </c>
      <c r="L24" s="28">
        <v>1</v>
      </c>
      <c r="M24" s="125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</row>
    <row r="25" spans="1:152" s="4" customFormat="1">
      <c r="A25" s="106"/>
      <c r="B25" s="107"/>
      <c r="C25" s="22" t="s">
        <v>2</v>
      </c>
      <c r="D25" s="31"/>
      <c r="E25" s="35"/>
      <c r="F25" s="35"/>
      <c r="G25" s="24">
        <f>SUM(G22:G24)</f>
        <v>46031.200000000004</v>
      </c>
      <c r="H25" s="31"/>
      <c r="I25" s="32"/>
      <c r="J25" s="32"/>
      <c r="K25" s="24">
        <f>SUM(K23:K24)</f>
        <v>39357.9</v>
      </c>
      <c r="L25" s="22">
        <f>SUM(L22:L24)</f>
        <v>1</v>
      </c>
      <c r="M25" s="80">
        <f>L25/3</f>
        <v>0.33333333333333331</v>
      </c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</row>
    <row r="26" spans="1:152" s="4" customFormat="1" ht="48.75" customHeight="1">
      <c r="A26" s="106"/>
      <c r="B26" s="107">
        <v>5</v>
      </c>
      <c r="C26" s="82" t="s">
        <v>107</v>
      </c>
      <c r="D26" s="25" t="s">
        <v>20</v>
      </c>
      <c r="E26" s="37">
        <v>1268</v>
      </c>
      <c r="F26" s="26">
        <v>1268</v>
      </c>
      <c r="G26" s="30">
        <v>2104.6</v>
      </c>
      <c r="H26" s="25" t="s">
        <v>20</v>
      </c>
      <c r="I26" s="37">
        <v>1352</v>
      </c>
      <c r="J26" s="26">
        <v>1352</v>
      </c>
      <c r="K26" s="30">
        <v>2775.8</v>
      </c>
      <c r="L26" s="28">
        <v>1</v>
      </c>
      <c r="M26" s="36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</row>
    <row r="27" spans="1:152" s="5" customFormat="1">
      <c r="A27" s="106"/>
      <c r="B27" s="107"/>
      <c r="C27" s="22" t="s">
        <v>2</v>
      </c>
      <c r="D27" s="38"/>
      <c r="E27" s="35"/>
      <c r="F27" s="35"/>
      <c r="G27" s="24">
        <v>2104.6</v>
      </c>
      <c r="H27" s="31"/>
      <c r="I27" s="32"/>
      <c r="J27" s="32"/>
      <c r="K27" s="24">
        <f>SUM(K26)</f>
        <v>2775.8</v>
      </c>
      <c r="L27" s="22">
        <f>SUM(L26:L26)</f>
        <v>1</v>
      </c>
      <c r="M27" s="80">
        <f>L27/1</f>
        <v>1</v>
      </c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</row>
    <row r="28" spans="1:152" s="4" customFormat="1" ht="93" customHeight="1">
      <c r="A28" s="106"/>
      <c r="B28" s="107">
        <v>6</v>
      </c>
      <c r="C28" s="82" t="s">
        <v>21</v>
      </c>
      <c r="D28" s="25" t="s">
        <v>22</v>
      </c>
      <c r="E28" s="37">
        <v>1930</v>
      </c>
      <c r="F28" s="26">
        <v>1670</v>
      </c>
      <c r="G28" s="30">
        <v>2504.9</v>
      </c>
      <c r="H28" s="25" t="s">
        <v>22</v>
      </c>
      <c r="I28" s="37">
        <v>1705</v>
      </c>
      <c r="J28" s="26">
        <v>1544</v>
      </c>
      <c r="K28" s="30">
        <v>1844.3</v>
      </c>
      <c r="L28" s="39">
        <v>1</v>
      </c>
      <c r="M28" s="36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</row>
    <row r="29" spans="1:152" s="4" customFormat="1">
      <c r="A29" s="106"/>
      <c r="B29" s="107"/>
      <c r="C29" s="22" t="s">
        <v>2</v>
      </c>
      <c r="D29" s="31"/>
      <c r="E29" s="32"/>
      <c r="F29" s="35"/>
      <c r="G29" s="24">
        <v>2504.9</v>
      </c>
      <c r="H29" s="38"/>
      <c r="I29" s="35"/>
      <c r="J29" s="35"/>
      <c r="K29" s="24">
        <f>SUM(K28)</f>
        <v>1844.3</v>
      </c>
      <c r="L29" s="22">
        <f>SUM(L28:L28)</f>
        <v>1</v>
      </c>
      <c r="M29" s="80">
        <f>L29</f>
        <v>1</v>
      </c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</row>
    <row r="30" spans="1:152" s="4" customFormat="1" ht="32.25" customHeight="1">
      <c r="A30" s="106" t="s">
        <v>55</v>
      </c>
      <c r="B30" s="107">
        <v>7</v>
      </c>
      <c r="C30" s="109" t="s">
        <v>19</v>
      </c>
      <c r="D30" s="34" t="s">
        <v>15</v>
      </c>
      <c r="E30" s="26">
        <v>5136</v>
      </c>
      <c r="F30" s="26">
        <v>5127</v>
      </c>
      <c r="G30" s="30">
        <v>52439.7</v>
      </c>
      <c r="H30" s="34" t="s">
        <v>15</v>
      </c>
      <c r="I30" s="26">
        <v>5197</v>
      </c>
      <c r="J30" s="26">
        <v>5182</v>
      </c>
      <c r="K30" s="30">
        <v>59252.2</v>
      </c>
      <c r="L30" s="28">
        <v>1</v>
      </c>
      <c r="M30" s="123" t="s">
        <v>109</v>
      </c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</row>
    <row r="31" spans="1:152" s="4" customFormat="1" ht="32.25" customHeight="1">
      <c r="A31" s="106"/>
      <c r="B31" s="107"/>
      <c r="C31" s="109"/>
      <c r="D31" s="25" t="s">
        <v>16</v>
      </c>
      <c r="E31" s="26">
        <v>20</v>
      </c>
      <c r="F31" s="26">
        <v>18</v>
      </c>
      <c r="G31" s="30">
        <v>4119.5</v>
      </c>
      <c r="H31" s="25" t="s">
        <v>16</v>
      </c>
      <c r="I31" s="26">
        <v>18</v>
      </c>
      <c r="J31" s="26">
        <v>17</v>
      </c>
      <c r="K31" s="30">
        <v>9091.9</v>
      </c>
      <c r="L31" s="39">
        <v>0</v>
      </c>
      <c r="M31" s="124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</row>
    <row r="32" spans="1:152" s="4" customFormat="1" ht="46.5" customHeight="1">
      <c r="A32" s="106"/>
      <c r="B32" s="107"/>
      <c r="C32" s="109"/>
      <c r="D32" s="25" t="s">
        <v>17</v>
      </c>
      <c r="E32" s="26">
        <v>733</v>
      </c>
      <c r="F32" s="26">
        <v>541</v>
      </c>
      <c r="G32" s="30">
        <v>22533.5</v>
      </c>
      <c r="H32" s="25" t="s">
        <v>17</v>
      </c>
      <c r="I32" s="26">
        <v>727</v>
      </c>
      <c r="J32" s="26">
        <v>700</v>
      </c>
      <c r="K32" s="30">
        <v>28325.8</v>
      </c>
      <c r="L32" s="28">
        <v>1</v>
      </c>
      <c r="M32" s="124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</row>
    <row r="33" spans="1:152" s="4" customFormat="1" ht="180" customHeight="1">
      <c r="A33" s="106"/>
      <c r="B33" s="107"/>
      <c r="C33" s="109"/>
      <c r="D33" s="25" t="s">
        <v>47</v>
      </c>
      <c r="E33" s="26">
        <v>100</v>
      </c>
      <c r="F33" s="26">
        <v>100</v>
      </c>
      <c r="G33" s="30">
        <v>2429.5</v>
      </c>
      <c r="H33" s="25" t="s">
        <v>47</v>
      </c>
      <c r="I33" s="26">
        <v>100</v>
      </c>
      <c r="J33" s="26">
        <v>100</v>
      </c>
      <c r="K33" s="30">
        <v>3481.8</v>
      </c>
      <c r="L33" s="28">
        <v>0</v>
      </c>
      <c r="M33" s="125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</row>
    <row r="34" spans="1:152" s="4" customFormat="1">
      <c r="A34" s="106"/>
      <c r="B34" s="107"/>
      <c r="C34" s="22" t="s">
        <v>2</v>
      </c>
      <c r="D34" s="31"/>
      <c r="E34" s="32"/>
      <c r="F34" s="32"/>
      <c r="G34" s="24">
        <f>SUM(G30:G33)</f>
        <v>81522.2</v>
      </c>
      <c r="H34" s="31"/>
      <c r="I34" s="32"/>
      <c r="J34" s="32"/>
      <c r="K34" s="24">
        <f>SUM(K30:K33)</f>
        <v>100151.7</v>
      </c>
      <c r="L34" s="22">
        <f>SUM(L30:L33)</f>
        <v>2</v>
      </c>
      <c r="M34" s="80">
        <f>L34/4</f>
        <v>0.5</v>
      </c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</row>
    <row r="35" spans="1:152" s="4" customFormat="1" ht="16.5" customHeight="1">
      <c r="A35" s="106"/>
      <c r="B35" s="107">
        <v>8</v>
      </c>
      <c r="C35" s="108" t="s">
        <v>49</v>
      </c>
      <c r="D35" s="40" t="s">
        <v>23</v>
      </c>
      <c r="E35" s="37">
        <v>63</v>
      </c>
      <c r="F35" s="37">
        <v>63</v>
      </c>
      <c r="G35" s="41">
        <v>1405.1</v>
      </c>
      <c r="H35" s="40" t="s">
        <v>23</v>
      </c>
      <c r="I35" s="37">
        <v>63</v>
      </c>
      <c r="J35" s="37">
        <v>63</v>
      </c>
      <c r="K35" s="41">
        <v>1405.1</v>
      </c>
      <c r="L35" s="76">
        <v>1</v>
      </c>
      <c r="M35" s="75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</row>
    <row r="36" spans="1:152" s="4" customFormat="1" ht="133.5" customHeight="1">
      <c r="A36" s="106"/>
      <c r="B36" s="107"/>
      <c r="C36" s="108"/>
      <c r="D36" s="40" t="s">
        <v>89</v>
      </c>
      <c r="E36" s="37">
        <v>1</v>
      </c>
      <c r="F36" s="37">
        <v>1</v>
      </c>
      <c r="G36" s="41">
        <v>56.3</v>
      </c>
      <c r="H36" s="66"/>
      <c r="I36" s="65"/>
      <c r="J36" s="65"/>
      <c r="K36" s="55"/>
      <c r="L36" s="76"/>
      <c r="M36" s="75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</row>
    <row r="37" spans="1:152" s="8" customFormat="1">
      <c r="A37" s="106"/>
      <c r="B37" s="107"/>
      <c r="C37" s="22" t="s">
        <v>2</v>
      </c>
      <c r="D37" s="23"/>
      <c r="E37" s="22"/>
      <c r="F37" s="22"/>
      <c r="G37" s="24">
        <f>SUM(G35:G36)</f>
        <v>1461.3999999999999</v>
      </c>
      <c r="H37" s="51"/>
      <c r="I37" s="52"/>
      <c r="J37" s="52"/>
      <c r="K37" s="24">
        <f>SUM(K35:K36)</f>
        <v>1405.1</v>
      </c>
      <c r="L37" s="78">
        <f>SUM(L35)</f>
        <v>1</v>
      </c>
      <c r="M37" s="80">
        <f>L37/1</f>
        <v>1</v>
      </c>
    </row>
    <row r="38" spans="1:152" s="4" customFormat="1" ht="217.5" customHeight="1">
      <c r="A38" s="106" t="s">
        <v>55</v>
      </c>
      <c r="B38" s="107">
        <v>9</v>
      </c>
      <c r="C38" s="83" t="s">
        <v>50</v>
      </c>
      <c r="D38" s="40" t="s">
        <v>51</v>
      </c>
      <c r="E38" s="37">
        <v>350</v>
      </c>
      <c r="F38" s="37">
        <v>331</v>
      </c>
      <c r="G38" s="41">
        <v>457.1</v>
      </c>
      <c r="H38" s="40" t="s">
        <v>51</v>
      </c>
      <c r="I38" s="37">
        <v>350</v>
      </c>
      <c r="J38" s="37">
        <v>350</v>
      </c>
      <c r="K38" s="41">
        <v>473.3</v>
      </c>
      <c r="L38" s="76">
        <v>1</v>
      </c>
      <c r="M38" s="75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</row>
    <row r="39" spans="1:152" s="8" customFormat="1">
      <c r="A39" s="106"/>
      <c r="B39" s="107"/>
      <c r="C39" s="22" t="s">
        <v>2</v>
      </c>
      <c r="D39" s="23"/>
      <c r="E39" s="22"/>
      <c r="F39" s="22"/>
      <c r="G39" s="24">
        <f>SUM(G38)</f>
        <v>457.1</v>
      </c>
      <c r="H39" s="23"/>
      <c r="I39" s="22"/>
      <c r="J39" s="22"/>
      <c r="K39" s="24">
        <f>SUM(K38)</f>
        <v>473.3</v>
      </c>
      <c r="L39" s="78">
        <f>SUM(L38)</f>
        <v>1</v>
      </c>
      <c r="M39" s="80">
        <f>L39/1</f>
        <v>1</v>
      </c>
    </row>
    <row r="40" spans="1:152" s="4" customFormat="1" ht="150.75" customHeight="1">
      <c r="A40" s="106"/>
      <c r="B40" s="107">
        <v>10</v>
      </c>
      <c r="C40" s="83" t="s">
        <v>52</v>
      </c>
      <c r="D40" s="40" t="s">
        <v>90</v>
      </c>
      <c r="E40" s="37">
        <v>11</v>
      </c>
      <c r="F40" s="37">
        <v>11</v>
      </c>
      <c r="G40" s="41">
        <v>297.89999999999998</v>
      </c>
      <c r="H40" s="40" t="s">
        <v>90</v>
      </c>
      <c r="I40" s="37">
        <v>11</v>
      </c>
      <c r="J40" s="37">
        <v>11</v>
      </c>
      <c r="K40" s="41">
        <v>319.39999999999998</v>
      </c>
      <c r="L40" s="79">
        <v>0</v>
      </c>
      <c r="M40" s="75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</row>
    <row r="41" spans="1:152" s="8" customFormat="1">
      <c r="A41" s="106"/>
      <c r="B41" s="107"/>
      <c r="C41" s="22" t="s">
        <v>2</v>
      </c>
      <c r="D41" s="23"/>
      <c r="E41" s="22"/>
      <c r="F41" s="22"/>
      <c r="G41" s="24">
        <f>SUM(G40)</f>
        <v>297.89999999999998</v>
      </c>
      <c r="H41" s="23"/>
      <c r="I41" s="22"/>
      <c r="J41" s="22"/>
      <c r="K41" s="24">
        <f>SUM(K40)</f>
        <v>319.39999999999998</v>
      </c>
      <c r="L41" s="78">
        <f>SUM(L40:L40)</f>
        <v>0</v>
      </c>
      <c r="M41" s="80">
        <f>L41/1</f>
        <v>0</v>
      </c>
    </row>
    <row r="42" spans="1:152" s="5" customFormat="1">
      <c r="A42" s="111" t="s">
        <v>32</v>
      </c>
      <c r="B42" s="111"/>
      <c r="C42" s="111"/>
      <c r="D42" s="23"/>
      <c r="E42" s="22"/>
      <c r="F42" s="22"/>
      <c r="G42" s="24">
        <f>G21+G25+G27+G29+G34+G37+G39+G41</f>
        <v>197364.69999999998</v>
      </c>
      <c r="H42" s="51"/>
      <c r="I42" s="52"/>
      <c r="J42" s="52"/>
      <c r="K42" s="24">
        <f>K21+K25+K27+K29+K34+K37+K39+K41</f>
        <v>220151.90000000002</v>
      </c>
      <c r="L42" s="56"/>
      <c r="M42" s="5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</row>
    <row r="43" spans="1:152" s="6" customFormat="1" ht="61.5" customHeight="1">
      <c r="A43" s="106" t="s">
        <v>56</v>
      </c>
      <c r="B43" s="108">
        <v>11</v>
      </c>
      <c r="C43" s="108" t="s">
        <v>74</v>
      </c>
      <c r="D43" s="40" t="s">
        <v>69</v>
      </c>
      <c r="E43" s="37">
        <v>0</v>
      </c>
      <c r="F43" s="37">
        <v>0</v>
      </c>
      <c r="G43" s="120">
        <v>162.1</v>
      </c>
      <c r="H43" s="40" t="s">
        <v>69</v>
      </c>
      <c r="I43" s="37">
        <v>0</v>
      </c>
      <c r="J43" s="37">
        <v>0</v>
      </c>
      <c r="K43" s="120">
        <v>172.4</v>
      </c>
      <c r="L43" s="101">
        <v>0</v>
      </c>
      <c r="M43" s="86"/>
    </row>
    <row r="44" spans="1:152" s="6" customFormat="1" ht="62.25" customHeight="1">
      <c r="A44" s="106"/>
      <c r="B44" s="108"/>
      <c r="C44" s="108"/>
      <c r="D44" s="40" t="s">
        <v>70</v>
      </c>
      <c r="E44" s="37">
        <v>0</v>
      </c>
      <c r="F44" s="37">
        <v>0</v>
      </c>
      <c r="G44" s="120"/>
      <c r="H44" s="40" t="s">
        <v>70</v>
      </c>
      <c r="I44" s="37">
        <v>0</v>
      </c>
      <c r="J44" s="37">
        <v>0</v>
      </c>
      <c r="K44" s="120"/>
      <c r="L44" s="101"/>
      <c r="M44" s="90"/>
    </row>
    <row r="45" spans="1:152" s="5" customFormat="1">
      <c r="A45" s="106"/>
      <c r="B45" s="108"/>
      <c r="C45" s="22" t="s">
        <v>2</v>
      </c>
      <c r="D45" s="23"/>
      <c r="E45" s="43"/>
      <c r="F45" s="43"/>
      <c r="G45" s="24">
        <f>SUM(G43)</f>
        <v>162.1</v>
      </c>
      <c r="H45" s="51"/>
      <c r="I45" s="71"/>
      <c r="J45" s="71"/>
      <c r="K45" s="24">
        <f>SUM(K43)</f>
        <v>172.4</v>
      </c>
      <c r="L45" s="22">
        <f>SUM(L43)</f>
        <v>0</v>
      </c>
      <c r="M45" s="80">
        <f>L45/1</f>
        <v>0</v>
      </c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</row>
    <row r="46" spans="1:152" s="6" customFormat="1" ht="138" customHeight="1">
      <c r="A46" s="106" t="s">
        <v>56</v>
      </c>
      <c r="B46" s="108">
        <v>12</v>
      </c>
      <c r="C46" s="83" t="s">
        <v>33</v>
      </c>
      <c r="D46" s="44" t="s">
        <v>72</v>
      </c>
      <c r="E46" s="37">
        <v>40632</v>
      </c>
      <c r="F46" s="37">
        <v>40632</v>
      </c>
      <c r="G46" s="41">
        <v>739.5</v>
      </c>
      <c r="H46" s="44" t="s">
        <v>72</v>
      </c>
      <c r="I46" s="37">
        <v>50000</v>
      </c>
      <c r="J46" s="37">
        <v>50000</v>
      </c>
      <c r="K46" s="41">
        <v>910</v>
      </c>
      <c r="L46" s="39">
        <v>1</v>
      </c>
      <c r="M46" s="75"/>
    </row>
    <row r="47" spans="1:152" s="5" customFormat="1">
      <c r="A47" s="106"/>
      <c r="B47" s="108"/>
      <c r="C47" s="22" t="s">
        <v>2</v>
      </c>
      <c r="D47" s="23"/>
      <c r="E47" s="43"/>
      <c r="F47" s="43"/>
      <c r="G47" s="24">
        <f>SUM(G46)</f>
        <v>739.5</v>
      </c>
      <c r="H47" s="23"/>
      <c r="I47" s="43"/>
      <c r="J47" s="43"/>
      <c r="K47" s="24">
        <f>SUM(K46)</f>
        <v>910</v>
      </c>
      <c r="L47" s="22">
        <f>SUM(L45:L46)</f>
        <v>1</v>
      </c>
      <c r="M47" s="80">
        <f>L47/1</f>
        <v>1</v>
      </c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</row>
    <row r="48" spans="1:152" s="6" customFormat="1" ht="46.5" customHeight="1">
      <c r="A48" s="106"/>
      <c r="B48" s="108">
        <v>13</v>
      </c>
      <c r="C48" s="108" t="s">
        <v>34</v>
      </c>
      <c r="D48" s="44" t="s">
        <v>35</v>
      </c>
      <c r="E48" s="37">
        <v>22</v>
      </c>
      <c r="F48" s="37">
        <v>22</v>
      </c>
      <c r="G48" s="41">
        <v>132.80000000000001</v>
      </c>
      <c r="H48" s="53"/>
      <c r="I48" s="65"/>
      <c r="J48" s="65"/>
      <c r="K48" s="55"/>
      <c r="L48" s="54"/>
      <c r="M48" s="97" t="s">
        <v>30</v>
      </c>
    </row>
    <row r="49" spans="1:152" s="6" customFormat="1" ht="33" customHeight="1">
      <c r="A49" s="106"/>
      <c r="B49" s="108"/>
      <c r="C49" s="108"/>
      <c r="D49" s="44"/>
      <c r="E49" s="37"/>
      <c r="F49" s="37"/>
      <c r="G49" s="41"/>
      <c r="H49" s="44" t="s">
        <v>99</v>
      </c>
      <c r="I49" s="37">
        <v>23</v>
      </c>
      <c r="J49" s="37">
        <v>23</v>
      </c>
      <c r="K49" s="41">
        <v>132.19999999999999</v>
      </c>
      <c r="L49" s="54"/>
      <c r="M49" s="97"/>
    </row>
    <row r="50" spans="1:152" s="5" customFormat="1">
      <c r="A50" s="106"/>
      <c r="B50" s="108"/>
      <c r="C50" s="22" t="s">
        <v>2</v>
      </c>
      <c r="D50" s="23"/>
      <c r="E50" s="22"/>
      <c r="F50" s="22"/>
      <c r="G50" s="24">
        <f>SUM(G48:G49)</f>
        <v>132.80000000000001</v>
      </c>
      <c r="H50" s="51"/>
      <c r="I50" s="52"/>
      <c r="J50" s="52"/>
      <c r="K50" s="24">
        <f>SUM(K48:K49)</f>
        <v>132.19999999999999</v>
      </c>
      <c r="L50" s="22">
        <v>0</v>
      </c>
      <c r="M50" s="80">
        <f>L50/1</f>
        <v>0</v>
      </c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</row>
    <row r="51" spans="1:152" s="6" customFormat="1" ht="188.25" customHeight="1">
      <c r="A51" s="106"/>
      <c r="B51" s="108">
        <v>14</v>
      </c>
      <c r="C51" s="45" t="s">
        <v>73</v>
      </c>
      <c r="D51" s="40" t="s">
        <v>71</v>
      </c>
      <c r="E51" s="39">
        <v>5</v>
      </c>
      <c r="F51" s="39">
        <v>5</v>
      </c>
      <c r="G51" s="41">
        <v>291.89999999999998</v>
      </c>
      <c r="H51" s="66"/>
      <c r="I51" s="54"/>
      <c r="J51" s="54"/>
      <c r="K51" s="55"/>
      <c r="L51" s="70"/>
      <c r="M51" s="75"/>
    </row>
    <row r="52" spans="1:152" s="6" customFormat="1">
      <c r="A52" s="106"/>
      <c r="B52" s="108"/>
      <c r="C52" s="22" t="s">
        <v>2</v>
      </c>
      <c r="D52" s="23"/>
      <c r="E52" s="22"/>
      <c r="F52" s="22"/>
      <c r="G52" s="24">
        <v>291.89999999999998</v>
      </c>
      <c r="H52" s="51"/>
      <c r="I52" s="52"/>
      <c r="J52" s="52"/>
      <c r="K52" s="24">
        <v>0</v>
      </c>
      <c r="L52" s="22">
        <v>0</v>
      </c>
      <c r="M52" s="80">
        <v>0</v>
      </c>
    </row>
    <row r="53" spans="1:152" s="4" customFormat="1" ht="105" customHeight="1">
      <c r="A53" s="106"/>
      <c r="B53" s="91"/>
      <c r="C53" s="91"/>
      <c r="D53" s="25" t="s">
        <v>39</v>
      </c>
      <c r="E53" s="26">
        <v>12</v>
      </c>
      <c r="F53" s="26">
        <v>12</v>
      </c>
      <c r="G53" s="121">
        <v>2859.3</v>
      </c>
      <c r="H53" s="64"/>
      <c r="I53" s="59"/>
      <c r="J53" s="59"/>
      <c r="K53" s="81"/>
      <c r="L53" s="47"/>
      <c r="M53" s="92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</row>
    <row r="54" spans="1:152" s="4" customFormat="1" ht="273" customHeight="1">
      <c r="A54" s="106" t="s">
        <v>56</v>
      </c>
      <c r="B54" s="109">
        <v>15</v>
      </c>
      <c r="C54" s="109" t="s">
        <v>58</v>
      </c>
      <c r="D54" s="25" t="s">
        <v>86</v>
      </c>
      <c r="E54" s="46" t="s">
        <v>94</v>
      </c>
      <c r="F54" s="37">
        <v>128</v>
      </c>
      <c r="G54" s="121"/>
      <c r="H54" s="64"/>
      <c r="I54" s="72"/>
      <c r="J54" s="65"/>
      <c r="K54" s="81"/>
      <c r="L54" s="54"/>
      <c r="M54" s="96" t="s">
        <v>30</v>
      </c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</row>
    <row r="55" spans="1:152" s="4" customFormat="1" ht="47.25" customHeight="1">
      <c r="A55" s="106"/>
      <c r="B55" s="109"/>
      <c r="C55" s="109"/>
      <c r="D55" s="25" t="s">
        <v>25</v>
      </c>
      <c r="E55" s="26">
        <v>245</v>
      </c>
      <c r="F55" s="26">
        <v>245</v>
      </c>
      <c r="G55" s="121"/>
      <c r="H55" s="64"/>
      <c r="I55" s="59"/>
      <c r="J55" s="59"/>
      <c r="K55" s="81"/>
      <c r="L55" s="47"/>
      <c r="M55" s="96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</row>
    <row r="56" spans="1:152" s="4" customFormat="1" ht="15" customHeight="1">
      <c r="A56" s="106"/>
      <c r="B56" s="109"/>
      <c r="C56" s="109"/>
      <c r="D56" s="98"/>
      <c r="E56" s="99"/>
      <c r="F56" s="99"/>
      <c r="G56" s="100"/>
      <c r="H56" s="122" t="s">
        <v>101</v>
      </c>
      <c r="I56" s="26">
        <v>365</v>
      </c>
      <c r="J56" s="26">
        <v>365</v>
      </c>
      <c r="K56" s="121">
        <v>2914.2</v>
      </c>
      <c r="L56" s="102"/>
      <c r="M56" s="96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</row>
    <row r="57" spans="1:152" s="4" customFormat="1">
      <c r="A57" s="106"/>
      <c r="B57" s="109"/>
      <c r="C57" s="109"/>
      <c r="D57" s="98"/>
      <c r="E57" s="99"/>
      <c r="F57" s="99"/>
      <c r="G57" s="100"/>
      <c r="H57" s="122"/>
      <c r="I57" s="26">
        <v>104</v>
      </c>
      <c r="J57" s="26">
        <v>104</v>
      </c>
      <c r="K57" s="121"/>
      <c r="L57" s="102"/>
      <c r="M57" s="96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</row>
    <row r="58" spans="1:152" s="4" customFormat="1">
      <c r="A58" s="106"/>
      <c r="B58" s="109"/>
      <c r="C58" s="109"/>
      <c r="D58" s="98"/>
      <c r="E58" s="99"/>
      <c r="F58" s="99"/>
      <c r="G58" s="100"/>
      <c r="H58" s="122"/>
      <c r="I58" s="26">
        <v>103</v>
      </c>
      <c r="J58" s="26">
        <v>103</v>
      </c>
      <c r="K58" s="121"/>
      <c r="L58" s="102"/>
      <c r="M58" s="96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</row>
    <row r="59" spans="1:152" s="5" customFormat="1">
      <c r="A59" s="106"/>
      <c r="B59" s="109"/>
      <c r="C59" s="22" t="s">
        <v>2</v>
      </c>
      <c r="D59" s="23"/>
      <c r="E59" s="22"/>
      <c r="F59" s="22"/>
      <c r="G59" s="24">
        <f>SUM(G53)</f>
        <v>2859.3</v>
      </c>
      <c r="H59" s="51"/>
      <c r="I59" s="52"/>
      <c r="J59" s="52"/>
      <c r="K59" s="24">
        <f>SUM(K56)</f>
        <v>2914.2</v>
      </c>
      <c r="L59" s="22">
        <f>SUM(L53:L55)</f>
        <v>0</v>
      </c>
      <c r="M59" s="80">
        <f>L59/3</f>
        <v>0</v>
      </c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</row>
    <row r="60" spans="1:152" s="4" customFormat="1" ht="75" customHeight="1">
      <c r="A60" s="106"/>
      <c r="B60" s="107">
        <v>16</v>
      </c>
      <c r="C60" s="109" t="s">
        <v>102</v>
      </c>
      <c r="D60" s="25" t="s">
        <v>28</v>
      </c>
      <c r="E60" s="48">
        <v>1</v>
      </c>
      <c r="F60" s="48">
        <v>1</v>
      </c>
      <c r="G60" s="19">
        <v>1032.5</v>
      </c>
      <c r="H60" s="25" t="s">
        <v>103</v>
      </c>
      <c r="I60" s="48">
        <v>1</v>
      </c>
      <c r="J60" s="48">
        <v>1</v>
      </c>
      <c r="K60" s="19">
        <v>1029.5999999999999</v>
      </c>
      <c r="L60" s="20">
        <v>5</v>
      </c>
      <c r="M60" s="86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</row>
    <row r="61" spans="1:152" s="5" customFormat="1" ht="60.75" customHeight="1">
      <c r="A61" s="106"/>
      <c r="B61" s="107"/>
      <c r="C61" s="109"/>
      <c r="D61" s="25" t="s">
        <v>36</v>
      </c>
      <c r="E61" s="48">
        <v>4</v>
      </c>
      <c r="F61" s="48">
        <v>4</v>
      </c>
      <c r="G61" s="19">
        <v>759.2</v>
      </c>
      <c r="H61" s="25" t="s">
        <v>36</v>
      </c>
      <c r="I61" s="37">
        <v>2</v>
      </c>
      <c r="J61" s="37">
        <v>4</v>
      </c>
      <c r="K61" s="41">
        <v>759.2</v>
      </c>
      <c r="L61" s="39">
        <v>1</v>
      </c>
      <c r="M61" s="86"/>
      <c r="N61" s="95"/>
      <c r="O61" s="95"/>
      <c r="P61" s="95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</row>
    <row r="62" spans="1:152" s="5" customFormat="1" ht="46.5" customHeight="1">
      <c r="A62" s="106"/>
      <c r="B62" s="107"/>
      <c r="C62" s="109"/>
      <c r="D62" s="25" t="s">
        <v>87</v>
      </c>
      <c r="E62" s="48">
        <v>7</v>
      </c>
      <c r="F62" s="48">
        <v>7</v>
      </c>
      <c r="G62" s="19">
        <v>10348.6</v>
      </c>
      <c r="H62" s="25" t="s">
        <v>87</v>
      </c>
      <c r="I62" s="48">
        <v>8</v>
      </c>
      <c r="J62" s="48">
        <v>8</v>
      </c>
      <c r="K62" s="19">
        <v>3714.7</v>
      </c>
      <c r="L62" s="20">
        <v>10</v>
      </c>
      <c r="M62" s="8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</row>
    <row r="63" spans="1:152" s="5" customFormat="1" ht="45" customHeight="1">
      <c r="A63" s="106"/>
      <c r="B63" s="107"/>
      <c r="C63" s="109"/>
      <c r="D63" s="25"/>
      <c r="E63" s="48"/>
      <c r="F63" s="48"/>
      <c r="G63" s="19"/>
      <c r="H63" s="25" t="s">
        <v>104</v>
      </c>
      <c r="I63" s="48">
        <v>1</v>
      </c>
      <c r="J63" s="48">
        <v>1</v>
      </c>
      <c r="K63" s="19">
        <v>113.8</v>
      </c>
      <c r="L63" s="20"/>
      <c r="M63" s="8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V63" s="6"/>
    </row>
    <row r="64" spans="1:152" s="5" customFormat="1">
      <c r="A64" s="106"/>
      <c r="B64" s="107"/>
      <c r="C64" s="22" t="s">
        <v>2</v>
      </c>
      <c r="D64" s="23"/>
      <c r="E64" s="22"/>
      <c r="F64" s="22"/>
      <c r="G64" s="24">
        <f>SUM(G60:G63)</f>
        <v>12140.300000000001</v>
      </c>
      <c r="H64" s="23"/>
      <c r="I64" s="22"/>
      <c r="J64" s="22"/>
      <c r="K64" s="24">
        <f>SUM(K60:K63)</f>
        <v>5617.3</v>
      </c>
      <c r="L64" s="22">
        <f>SUM(L60:L62)</f>
        <v>16</v>
      </c>
      <c r="M64" s="80">
        <f>L64/4</f>
        <v>4</v>
      </c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6"/>
      <c r="ER64" s="6"/>
      <c r="ES64" s="6"/>
      <c r="ET64" s="6"/>
      <c r="EU64" s="6"/>
      <c r="EV64" s="6"/>
    </row>
    <row r="65" spans="1:152" s="4" customFormat="1" ht="30" customHeight="1">
      <c r="A65" s="106" t="s">
        <v>56</v>
      </c>
      <c r="B65" s="107">
        <v>17</v>
      </c>
      <c r="C65" s="104" t="s">
        <v>43</v>
      </c>
      <c r="D65" s="49" t="s">
        <v>38</v>
      </c>
      <c r="E65" s="48">
        <v>22</v>
      </c>
      <c r="F65" s="48">
        <v>12</v>
      </c>
      <c r="G65" s="114">
        <v>713.1</v>
      </c>
      <c r="H65" s="50"/>
      <c r="I65" s="73"/>
      <c r="J65" s="73"/>
      <c r="K65" s="74"/>
      <c r="L65" s="20"/>
      <c r="M65" s="96" t="s">
        <v>30</v>
      </c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</row>
    <row r="66" spans="1:152" s="4" customFormat="1" ht="30">
      <c r="A66" s="106"/>
      <c r="B66" s="107"/>
      <c r="C66" s="104"/>
      <c r="D66" s="49" t="s">
        <v>37</v>
      </c>
      <c r="E66" s="48">
        <v>15</v>
      </c>
      <c r="F66" s="48">
        <v>17</v>
      </c>
      <c r="G66" s="114"/>
      <c r="H66" s="50"/>
      <c r="I66" s="73"/>
      <c r="J66" s="73"/>
      <c r="K66" s="74"/>
      <c r="L66" s="20"/>
      <c r="M66" s="96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</row>
    <row r="67" spans="1:152" s="4" customFormat="1" ht="75">
      <c r="A67" s="106"/>
      <c r="B67" s="107"/>
      <c r="C67" s="104"/>
      <c r="D67" s="49" t="s">
        <v>26</v>
      </c>
      <c r="E67" s="48">
        <v>40</v>
      </c>
      <c r="F67" s="48">
        <v>54</v>
      </c>
      <c r="G67" s="114"/>
      <c r="H67" s="49" t="s">
        <v>98</v>
      </c>
      <c r="I67" s="48">
        <v>80</v>
      </c>
      <c r="J67" s="48">
        <v>68</v>
      </c>
      <c r="K67" s="19">
        <v>322.89999999999998</v>
      </c>
      <c r="L67" s="20"/>
      <c r="M67" s="96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</row>
    <row r="68" spans="1:152" s="4" customFormat="1" ht="75">
      <c r="A68" s="106"/>
      <c r="B68" s="107"/>
      <c r="C68" s="104"/>
      <c r="D68" s="49" t="s">
        <v>75</v>
      </c>
      <c r="E68" s="48">
        <v>3</v>
      </c>
      <c r="F68" s="48">
        <v>3</v>
      </c>
      <c r="G68" s="114"/>
      <c r="H68" s="50"/>
      <c r="I68" s="73"/>
      <c r="J68" s="73"/>
      <c r="K68" s="74"/>
      <c r="L68" s="20"/>
      <c r="M68" s="96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</row>
    <row r="69" spans="1:152" s="4" customFormat="1" ht="119.25" customHeight="1">
      <c r="A69" s="106"/>
      <c r="B69" s="107"/>
      <c r="C69" s="104"/>
      <c r="D69" s="49" t="s">
        <v>76</v>
      </c>
      <c r="E69" s="48">
        <v>1</v>
      </c>
      <c r="F69" s="48">
        <v>1</v>
      </c>
      <c r="G69" s="114"/>
      <c r="H69" s="50"/>
      <c r="I69" s="73"/>
      <c r="J69" s="73"/>
      <c r="K69" s="74"/>
      <c r="L69" s="20"/>
      <c r="M69" s="96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</row>
    <row r="70" spans="1:152" s="4" customFormat="1" ht="15.75" customHeight="1">
      <c r="A70" s="106"/>
      <c r="B70" s="107"/>
      <c r="C70" s="22" t="s">
        <v>2</v>
      </c>
      <c r="D70" s="51"/>
      <c r="E70" s="52"/>
      <c r="F70" s="52"/>
      <c r="G70" s="24">
        <v>713.1</v>
      </c>
      <c r="H70" s="51"/>
      <c r="I70" s="52"/>
      <c r="J70" s="52"/>
      <c r="K70" s="24">
        <f>SUM(K67:K69)</f>
        <v>322.89999999999998</v>
      </c>
      <c r="L70" s="22">
        <f>SUM(L65:L69)</f>
        <v>0</v>
      </c>
      <c r="M70" s="80">
        <f>L70/1</f>
        <v>0</v>
      </c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</row>
    <row r="71" spans="1:152" s="5" customFormat="1">
      <c r="A71" s="22" t="s">
        <v>31</v>
      </c>
      <c r="B71" s="22"/>
      <c r="C71" s="22"/>
      <c r="D71" s="23"/>
      <c r="E71" s="22"/>
      <c r="F71" s="22"/>
      <c r="G71" s="24">
        <f>G45+G47+G50+G52+G59+G64+G70</f>
        <v>17039</v>
      </c>
      <c r="H71" s="51"/>
      <c r="I71" s="52"/>
      <c r="J71" s="52"/>
      <c r="K71" s="24">
        <f>K45+K47+K50+K52+K59+K64+K70</f>
        <v>10069</v>
      </c>
      <c r="L71" s="69"/>
      <c r="M71" s="69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6"/>
      <c r="ER71" s="6"/>
      <c r="ES71" s="6"/>
      <c r="ET71" s="6"/>
      <c r="EU71" s="6"/>
      <c r="EV71" s="6"/>
    </row>
    <row r="72" spans="1:152" s="4" customFormat="1" ht="272.25" customHeight="1">
      <c r="A72" s="109" t="s">
        <v>57</v>
      </c>
      <c r="B72" s="109">
        <v>18</v>
      </c>
      <c r="C72" s="83" t="s">
        <v>93</v>
      </c>
      <c r="D72" s="44" t="s">
        <v>45</v>
      </c>
      <c r="E72" s="39">
        <v>205920</v>
      </c>
      <c r="F72" s="39">
        <v>224770</v>
      </c>
      <c r="G72" s="41">
        <v>7528.9</v>
      </c>
      <c r="H72" s="44" t="s">
        <v>45</v>
      </c>
      <c r="I72" s="39">
        <v>207220</v>
      </c>
      <c r="J72" s="39">
        <v>224280</v>
      </c>
      <c r="K72" s="41">
        <v>8085</v>
      </c>
      <c r="L72" s="76">
        <v>0</v>
      </c>
      <c r="M72" s="75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</row>
    <row r="73" spans="1:152" s="4" customFormat="1">
      <c r="A73" s="109"/>
      <c r="B73" s="109"/>
      <c r="C73" s="42" t="s">
        <v>2</v>
      </c>
      <c r="D73" s="31"/>
      <c r="E73" s="56"/>
      <c r="F73" s="56"/>
      <c r="G73" s="24">
        <f>SUM(G72)</f>
        <v>7528.9</v>
      </c>
      <c r="H73" s="31"/>
      <c r="I73" s="56"/>
      <c r="J73" s="56"/>
      <c r="K73" s="24">
        <f>SUM(K72)</f>
        <v>8085</v>
      </c>
      <c r="L73" s="22">
        <v>0</v>
      </c>
      <c r="M73" s="80">
        <f>L73/1</f>
        <v>0</v>
      </c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</row>
    <row r="74" spans="1:152" s="4" customFormat="1" ht="77.25" customHeight="1">
      <c r="A74" s="109"/>
      <c r="B74" s="107">
        <v>19</v>
      </c>
      <c r="C74" s="104" t="s">
        <v>77</v>
      </c>
      <c r="D74" s="49" t="s">
        <v>78</v>
      </c>
      <c r="E74" s="20">
        <v>130</v>
      </c>
      <c r="F74" s="20">
        <v>288</v>
      </c>
      <c r="G74" s="19">
        <v>4986.3999999999996</v>
      </c>
      <c r="H74" s="49" t="s">
        <v>78</v>
      </c>
      <c r="I74" s="20">
        <v>274</v>
      </c>
      <c r="J74" s="20">
        <v>274</v>
      </c>
      <c r="K74" s="19">
        <v>2604.4</v>
      </c>
      <c r="L74" s="20">
        <v>1</v>
      </c>
      <c r="M74" s="113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</row>
    <row r="75" spans="1:152" s="4" customFormat="1" ht="75" customHeight="1">
      <c r="A75" s="109"/>
      <c r="B75" s="107"/>
      <c r="C75" s="104"/>
      <c r="D75" s="49" t="s">
        <v>79</v>
      </c>
      <c r="E75" s="20">
        <v>120</v>
      </c>
      <c r="F75" s="20">
        <v>270</v>
      </c>
      <c r="G75" s="19">
        <v>6.3</v>
      </c>
      <c r="H75" s="49" t="s">
        <v>100</v>
      </c>
      <c r="I75" s="20">
        <v>209</v>
      </c>
      <c r="J75" s="20">
        <v>209</v>
      </c>
      <c r="K75" s="19">
        <v>8</v>
      </c>
      <c r="L75" s="20">
        <v>0</v>
      </c>
      <c r="M75" s="113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</row>
    <row r="76" spans="1:152" s="5" customFormat="1">
      <c r="A76" s="109"/>
      <c r="B76" s="107"/>
      <c r="C76" s="22" t="s">
        <v>2</v>
      </c>
      <c r="D76" s="23"/>
      <c r="E76" s="22"/>
      <c r="F76" s="22"/>
      <c r="G76" s="24">
        <f>SUM(G74:G75)</f>
        <v>4992.7</v>
      </c>
      <c r="H76" s="23"/>
      <c r="I76" s="22"/>
      <c r="J76" s="22"/>
      <c r="K76" s="24">
        <f>SUM(K74:K75)</f>
        <v>2612.4</v>
      </c>
      <c r="L76" s="22">
        <f>SUM(L74)</f>
        <v>1</v>
      </c>
      <c r="M76" s="80">
        <f>L76/2</f>
        <v>0.5</v>
      </c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</row>
    <row r="77" spans="1:152" s="4" customFormat="1" ht="45" customHeight="1">
      <c r="A77" s="109"/>
      <c r="B77" s="107">
        <v>20</v>
      </c>
      <c r="C77" s="104" t="s">
        <v>80</v>
      </c>
      <c r="D77" s="49" t="s">
        <v>44</v>
      </c>
      <c r="E77" s="18" t="s">
        <v>81</v>
      </c>
      <c r="F77" s="20">
        <v>31</v>
      </c>
      <c r="G77" s="19">
        <v>1000</v>
      </c>
      <c r="H77" s="49" t="s">
        <v>44</v>
      </c>
      <c r="I77" s="18" t="s">
        <v>81</v>
      </c>
      <c r="J77" s="20">
        <v>27</v>
      </c>
      <c r="K77" s="19">
        <v>1000</v>
      </c>
      <c r="L77" s="20">
        <v>0</v>
      </c>
      <c r="M77" s="113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</row>
    <row r="78" spans="1:152" s="4" customFormat="1" ht="102" customHeight="1">
      <c r="A78" s="109"/>
      <c r="B78" s="107"/>
      <c r="C78" s="104"/>
      <c r="D78" s="25" t="s">
        <v>82</v>
      </c>
      <c r="E78" s="20">
        <v>5</v>
      </c>
      <c r="F78" s="20">
        <v>5</v>
      </c>
      <c r="G78" s="93">
        <v>1206.8</v>
      </c>
      <c r="H78" s="25"/>
      <c r="I78" s="20"/>
      <c r="J78" s="20"/>
      <c r="K78" s="94"/>
      <c r="L78" s="54"/>
      <c r="M78" s="113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</row>
    <row r="79" spans="1:152" s="4" customFormat="1" ht="75">
      <c r="A79" s="109"/>
      <c r="B79" s="107"/>
      <c r="C79" s="89"/>
      <c r="D79" s="25" t="s">
        <v>83</v>
      </c>
      <c r="E79" s="18" t="s">
        <v>84</v>
      </c>
      <c r="F79" s="20">
        <v>400</v>
      </c>
      <c r="G79" s="19"/>
      <c r="H79" s="25" t="s">
        <v>83</v>
      </c>
      <c r="I79" s="18" t="s">
        <v>84</v>
      </c>
      <c r="J79" s="20">
        <v>400</v>
      </c>
      <c r="K79" s="19">
        <v>1320.4</v>
      </c>
      <c r="L79" s="39">
        <v>0</v>
      </c>
      <c r="M79" s="113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</row>
    <row r="80" spans="1:152" s="5" customFormat="1" ht="15" customHeight="1">
      <c r="A80" s="109"/>
      <c r="B80" s="107"/>
      <c r="C80" s="22" t="s">
        <v>2</v>
      </c>
      <c r="D80" s="23"/>
      <c r="E80" s="22"/>
      <c r="F80" s="22"/>
      <c r="G80" s="24">
        <f>SUM(G77:G79)</f>
        <v>2206.8000000000002</v>
      </c>
      <c r="H80" s="51"/>
      <c r="I80" s="52"/>
      <c r="J80" s="52"/>
      <c r="K80" s="24">
        <f>SUM(K77:K79)</f>
        <v>2320.4</v>
      </c>
      <c r="L80" s="22">
        <f>SUM(L77:L79)</f>
        <v>0</v>
      </c>
      <c r="M80" s="80">
        <f>L80/2</f>
        <v>0</v>
      </c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  <c r="EO80" s="6"/>
      <c r="EP80" s="6"/>
      <c r="EQ80" s="6"/>
      <c r="ER80" s="6"/>
      <c r="ES80" s="6"/>
      <c r="ET80" s="6"/>
      <c r="EU80" s="6"/>
      <c r="EV80" s="6"/>
    </row>
    <row r="81" spans="1:152" s="5" customFormat="1">
      <c r="A81" s="22" t="s">
        <v>29</v>
      </c>
      <c r="B81" s="22"/>
      <c r="C81" s="22"/>
      <c r="D81" s="23"/>
      <c r="E81" s="22"/>
      <c r="F81" s="22"/>
      <c r="G81" s="24">
        <f>G73+G76+G80</f>
        <v>14728.399999999998</v>
      </c>
      <c r="H81" s="51"/>
      <c r="I81" s="52"/>
      <c r="J81" s="52"/>
      <c r="K81" s="24">
        <f>K73+K76+K80</f>
        <v>13017.8</v>
      </c>
      <c r="L81" s="69"/>
      <c r="M81" s="69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  <c r="EL81" s="6"/>
      <c r="EM81" s="6"/>
      <c r="EN81" s="6"/>
      <c r="EO81" s="6"/>
      <c r="EP81" s="6"/>
      <c r="EQ81" s="6"/>
      <c r="ER81" s="6"/>
      <c r="ES81" s="6"/>
      <c r="ET81" s="6"/>
      <c r="EU81" s="6"/>
      <c r="EV81" s="6"/>
    </row>
    <row r="82" spans="1:152" s="5" customFormat="1" ht="58.5" customHeight="1">
      <c r="A82" s="106" t="s">
        <v>6</v>
      </c>
      <c r="B82" s="105">
        <v>21</v>
      </c>
      <c r="C82" s="108" t="s">
        <v>5</v>
      </c>
      <c r="D82" s="44" t="s">
        <v>85</v>
      </c>
      <c r="E82" s="37">
        <v>9</v>
      </c>
      <c r="F82" s="37">
        <v>9</v>
      </c>
      <c r="G82" s="41">
        <v>11664.3</v>
      </c>
      <c r="H82" s="44" t="s">
        <v>85</v>
      </c>
      <c r="I82" s="37">
        <v>6</v>
      </c>
      <c r="J82" s="37">
        <v>6</v>
      </c>
      <c r="K82" s="41">
        <v>12225.4</v>
      </c>
      <c r="L82" s="67"/>
      <c r="M82" s="97" t="s">
        <v>30</v>
      </c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6"/>
      <c r="ER82" s="6"/>
      <c r="ES82" s="6"/>
      <c r="ET82" s="6"/>
      <c r="EU82" s="6"/>
      <c r="EV82" s="6"/>
    </row>
    <row r="83" spans="1:152" s="5" customFormat="1" ht="72.75" customHeight="1">
      <c r="A83" s="106"/>
      <c r="B83" s="105"/>
      <c r="C83" s="108"/>
      <c r="D83" s="44" t="s">
        <v>27</v>
      </c>
      <c r="E83" s="37">
        <v>9</v>
      </c>
      <c r="F83" s="37">
        <v>9</v>
      </c>
      <c r="G83" s="41">
        <v>54440.800000000003</v>
      </c>
      <c r="H83" s="44" t="s">
        <v>27</v>
      </c>
      <c r="I83" s="37">
        <v>6</v>
      </c>
      <c r="J83" s="37">
        <v>6</v>
      </c>
      <c r="K83" s="41">
        <v>63717.5</v>
      </c>
      <c r="L83" s="67"/>
      <c r="M83" s="97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</row>
    <row r="84" spans="1:152" s="7" customFormat="1">
      <c r="A84" s="106"/>
      <c r="B84" s="105"/>
      <c r="C84" s="22" t="s">
        <v>2</v>
      </c>
      <c r="D84" s="23"/>
      <c r="E84" s="43"/>
      <c r="F84" s="43"/>
      <c r="G84" s="24">
        <f>SUM(G82:G83)</f>
        <v>66105.100000000006</v>
      </c>
      <c r="H84" s="51"/>
      <c r="I84" s="71"/>
      <c r="J84" s="71"/>
      <c r="K84" s="24">
        <f>SUM(K82:K83)</f>
        <v>75942.899999999994</v>
      </c>
      <c r="L84" s="78">
        <f>SUM(L82:L83)</f>
        <v>0</v>
      </c>
      <c r="M84" s="80">
        <v>0</v>
      </c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</row>
    <row r="85" spans="1:152" s="5" customFormat="1" ht="109.5" customHeight="1">
      <c r="A85" s="106"/>
      <c r="B85" s="105">
        <v>22</v>
      </c>
      <c r="C85" s="83" t="s">
        <v>40</v>
      </c>
      <c r="D85" s="44" t="s">
        <v>41</v>
      </c>
      <c r="E85" s="37">
        <v>0</v>
      </c>
      <c r="F85" s="37">
        <v>0</v>
      </c>
      <c r="G85" s="41">
        <v>275</v>
      </c>
      <c r="H85" s="44" t="s">
        <v>41</v>
      </c>
      <c r="I85" s="37">
        <v>0</v>
      </c>
      <c r="J85" s="37">
        <v>0</v>
      </c>
      <c r="K85" s="41">
        <v>514.4</v>
      </c>
      <c r="L85" s="76">
        <v>0</v>
      </c>
      <c r="M85" s="85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6"/>
      <c r="ER85" s="6"/>
      <c r="ES85" s="6"/>
      <c r="ET85" s="6"/>
      <c r="EU85" s="6"/>
      <c r="EV85" s="6"/>
    </row>
    <row r="86" spans="1:152" s="7" customFormat="1">
      <c r="A86" s="106"/>
      <c r="B86" s="105"/>
      <c r="C86" s="22" t="s">
        <v>2</v>
      </c>
      <c r="D86" s="23"/>
      <c r="E86" s="22"/>
      <c r="F86" s="22"/>
      <c r="G86" s="24">
        <f>SUM(G85:G85)</f>
        <v>275</v>
      </c>
      <c r="H86" s="51"/>
      <c r="I86" s="52"/>
      <c r="J86" s="52"/>
      <c r="K86" s="24">
        <f>SUM(K85:K85)</f>
        <v>514.4</v>
      </c>
      <c r="L86" s="78">
        <f>SUM(L85:L85)</f>
        <v>0</v>
      </c>
      <c r="M86" s="80">
        <f>L86</f>
        <v>0</v>
      </c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6"/>
      <c r="ER86" s="6"/>
      <c r="ES86" s="6"/>
      <c r="ET86" s="6"/>
      <c r="EU86" s="6"/>
      <c r="EV86" s="6"/>
    </row>
    <row r="87" spans="1:152" s="7" customFormat="1">
      <c r="A87" s="22" t="s">
        <v>42</v>
      </c>
      <c r="B87" s="57"/>
      <c r="C87" s="22"/>
      <c r="D87" s="23"/>
      <c r="E87" s="22"/>
      <c r="F87" s="22"/>
      <c r="G87" s="24">
        <f>G84+G86</f>
        <v>66380.100000000006</v>
      </c>
      <c r="H87" s="51"/>
      <c r="I87" s="52"/>
      <c r="J87" s="52"/>
      <c r="K87" s="24">
        <f>K84+K86</f>
        <v>76457.299999999988</v>
      </c>
      <c r="L87" s="68"/>
      <c r="M87" s="60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</row>
    <row r="88" spans="1:152" s="7" customFormat="1">
      <c r="A88" s="111" t="s">
        <v>7</v>
      </c>
      <c r="B88" s="111"/>
      <c r="C88" s="22"/>
      <c r="D88" s="23"/>
      <c r="E88" s="22"/>
      <c r="F88" s="22"/>
      <c r="G88" s="24">
        <f>G11+G17+G42+G71+G81+G87</f>
        <v>313838.5</v>
      </c>
      <c r="H88" s="51"/>
      <c r="I88" s="52"/>
      <c r="J88" s="52"/>
      <c r="K88" s="24">
        <f>K11+K17+K42+K71+K81+K87</f>
        <v>360652.79999999999</v>
      </c>
      <c r="L88" s="68"/>
      <c r="M88" s="69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</row>
    <row r="89" spans="1:152">
      <c r="G89" s="3"/>
      <c r="K89" s="3"/>
    </row>
    <row r="90" spans="1:152">
      <c r="G90" s="3"/>
      <c r="K90" s="3"/>
    </row>
    <row r="91" spans="1:152">
      <c r="G91" s="3"/>
      <c r="K91" s="3"/>
    </row>
    <row r="92" spans="1:152">
      <c r="G92" s="3"/>
      <c r="K92" s="3"/>
    </row>
    <row r="93" spans="1:152">
      <c r="G93" s="3"/>
      <c r="K93" s="3"/>
    </row>
    <row r="94" spans="1:152">
      <c r="G94" s="3"/>
      <c r="K94" s="3"/>
    </row>
    <row r="95" spans="1:152">
      <c r="G95" s="3"/>
      <c r="K95" s="3"/>
    </row>
    <row r="96" spans="1:152">
      <c r="G96" s="3"/>
      <c r="K96" s="3"/>
    </row>
    <row r="97" spans="7:11">
      <c r="G97" s="3"/>
      <c r="K97" s="3"/>
    </row>
    <row r="98" spans="7:11">
      <c r="G98" s="3"/>
      <c r="K98" s="3"/>
    </row>
    <row r="99" spans="7:11">
      <c r="G99" s="3"/>
      <c r="K99" s="3"/>
    </row>
    <row r="100" spans="7:11">
      <c r="G100" s="3"/>
      <c r="K100" s="3"/>
    </row>
    <row r="101" spans="7:11">
      <c r="G101" s="3"/>
      <c r="K101" s="3"/>
    </row>
    <row r="102" spans="7:11">
      <c r="G102" s="3"/>
      <c r="K102" s="3"/>
    </row>
    <row r="103" spans="7:11">
      <c r="G103" s="3"/>
      <c r="K103" s="3"/>
    </row>
    <row r="104" spans="7:11">
      <c r="G104" s="3"/>
      <c r="K104" s="3"/>
    </row>
    <row r="105" spans="7:11">
      <c r="G105" s="3"/>
      <c r="K105" s="3"/>
    </row>
    <row r="106" spans="7:11">
      <c r="G106" s="3"/>
      <c r="K106" s="3"/>
    </row>
    <row r="107" spans="7:11">
      <c r="G107" s="3"/>
      <c r="K107" s="3"/>
    </row>
    <row r="108" spans="7:11">
      <c r="G108" s="3"/>
      <c r="K108" s="3"/>
    </row>
    <row r="109" spans="7:11">
      <c r="G109" s="3"/>
      <c r="K109" s="3"/>
    </row>
    <row r="110" spans="7:11">
      <c r="G110" s="3"/>
      <c r="K110" s="3"/>
    </row>
    <row r="111" spans="7:11">
      <c r="G111" s="3"/>
      <c r="K111" s="3"/>
    </row>
    <row r="112" spans="7:11">
      <c r="G112" s="3"/>
      <c r="K112" s="3"/>
    </row>
    <row r="113" spans="7:11">
      <c r="G113" s="3"/>
      <c r="K113" s="3"/>
    </row>
    <row r="114" spans="7:11">
      <c r="G114" s="3"/>
      <c r="K114" s="3"/>
    </row>
    <row r="115" spans="7:11">
      <c r="G115" s="3"/>
      <c r="K115" s="3"/>
    </row>
    <row r="116" spans="7:11">
      <c r="G116" s="3"/>
      <c r="K116" s="3"/>
    </row>
    <row r="117" spans="7:11">
      <c r="G117" s="3"/>
      <c r="K117" s="3"/>
    </row>
    <row r="118" spans="7:11">
      <c r="G118" s="3"/>
      <c r="K118" s="3"/>
    </row>
    <row r="119" spans="7:11">
      <c r="G119" s="3"/>
      <c r="K119" s="3"/>
    </row>
    <row r="120" spans="7:11">
      <c r="G120" s="3"/>
      <c r="K120" s="3"/>
    </row>
    <row r="121" spans="7:11">
      <c r="G121" s="3"/>
      <c r="K121" s="3"/>
    </row>
    <row r="122" spans="7:11">
      <c r="G122" s="3"/>
      <c r="K122" s="3"/>
    </row>
    <row r="123" spans="7:11">
      <c r="G123" s="3"/>
      <c r="K123" s="3"/>
    </row>
    <row r="124" spans="7:11">
      <c r="G124" s="3"/>
      <c r="K124" s="3"/>
    </row>
    <row r="125" spans="7:11">
      <c r="G125" s="3"/>
      <c r="K125" s="3"/>
    </row>
    <row r="126" spans="7:11">
      <c r="G126" s="3"/>
      <c r="K126" s="3"/>
    </row>
    <row r="127" spans="7:11">
      <c r="G127" s="3"/>
      <c r="K127" s="3"/>
    </row>
    <row r="128" spans="7:11">
      <c r="G128" s="3"/>
      <c r="K128" s="3"/>
    </row>
    <row r="129" spans="7:11">
      <c r="G129" s="3"/>
      <c r="K129" s="3"/>
    </row>
    <row r="130" spans="7:11">
      <c r="G130" s="3"/>
      <c r="K130" s="3"/>
    </row>
    <row r="131" spans="7:11">
      <c r="G131" s="3"/>
      <c r="K131" s="3"/>
    </row>
    <row r="132" spans="7:11">
      <c r="G132" s="3"/>
      <c r="K132" s="3"/>
    </row>
    <row r="133" spans="7:11">
      <c r="G133" s="3"/>
      <c r="K133" s="3"/>
    </row>
    <row r="134" spans="7:11">
      <c r="G134" s="3"/>
      <c r="K134" s="3"/>
    </row>
    <row r="135" spans="7:11">
      <c r="G135" s="3"/>
      <c r="K135" s="3"/>
    </row>
    <row r="136" spans="7:11">
      <c r="G136" s="3"/>
      <c r="K136" s="3"/>
    </row>
    <row r="137" spans="7:11">
      <c r="G137" s="3"/>
      <c r="K137" s="3"/>
    </row>
    <row r="138" spans="7:11">
      <c r="G138" s="3"/>
      <c r="K138" s="3"/>
    </row>
    <row r="139" spans="7:11">
      <c r="G139" s="3"/>
      <c r="K139" s="3"/>
    </row>
    <row r="140" spans="7:11">
      <c r="G140" s="3"/>
      <c r="K140" s="3"/>
    </row>
    <row r="141" spans="7:11">
      <c r="G141" s="3"/>
      <c r="K141" s="3"/>
    </row>
    <row r="142" spans="7:11">
      <c r="G142" s="3"/>
      <c r="K142" s="3"/>
    </row>
    <row r="143" spans="7:11">
      <c r="G143" s="3"/>
      <c r="K143" s="3"/>
    </row>
    <row r="144" spans="7:11">
      <c r="G144" s="3"/>
      <c r="K144" s="3"/>
    </row>
    <row r="145" spans="7:11">
      <c r="G145" s="3"/>
      <c r="K145" s="3"/>
    </row>
    <row r="146" spans="7:11">
      <c r="G146" s="3"/>
      <c r="K146" s="3"/>
    </row>
    <row r="147" spans="7:11">
      <c r="G147" s="3"/>
      <c r="K147" s="3"/>
    </row>
    <row r="148" spans="7:11">
      <c r="G148" s="3"/>
      <c r="K148" s="3"/>
    </row>
    <row r="149" spans="7:11">
      <c r="G149" s="3"/>
      <c r="K149" s="3"/>
    </row>
    <row r="150" spans="7:11">
      <c r="G150" s="3"/>
      <c r="K150" s="3"/>
    </row>
    <row r="151" spans="7:11">
      <c r="G151" s="3"/>
      <c r="K151" s="3"/>
    </row>
    <row r="152" spans="7:11">
      <c r="G152" s="3"/>
      <c r="K152" s="3"/>
    </row>
    <row r="153" spans="7:11">
      <c r="G153" s="3"/>
      <c r="K153" s="3"/>
    </row>
    <row r="154" spans="7:11">
      <c r="G154" s="3"/>
      <c r="K154" s="3"/>
    </row>
    <row r="155" spans="7:11">
      <c r="G155" s="3"/>
      <c r="K155" s="3"/>
    </row>
    <row r="156" spans="7:11">
      <c r="G156" s="3"/>
      <c r="K156" s="3"/>
    </row>
    <row r="157" spans="7:11">
      <c r="G157" s="3"/>
      <c r="K157" s="3"/>
    </row>
    <row r="158" spans="7:11">
      <c r="G158" s="3"/>
      <c r="K158" s="3"/>
    </row>
  </sheetData>
  <mergeCells count="85">
    <mergeCell ref="M22:M24"/>
    <mergeCell ref="M30:M33"/>
    <mergeCell ref="M82:M83"/>
    <mergeCell ref="C82:C83"/>
    <mergeCell ref="G43:G44"/>
    <mergeCell ref="G53:G55"/>
    <mergeCell ref="C74:C75"/>
    <mergeCell ref="M74:M75"/>
    <mergeCell ref="M77:M79"/>
    <mergeCell ref="C77:C78"/>
    <mergeCell ref="C43:C44"/>
    <mergeCell ref="C48:C49"/>
    <mergeCell ref="G65:G69"/>
    <mergeCell ref="K43:K44"/>
    <mergeCell ref="H56:H58"/>
    <mergeCell ref="K56:K58"/>
    <mergeCell ref="C60:C63"/>
    <mergeCell ref="M4:M5"/>
    <mergeCell ref="M12:M16"/>
    <mergeCell ref="G14:G15"/>
    <mergeCell ref="A2:M2"/>
    <mergeCell ref="A4:A5"/>
    <mergeCell ref="C4:C5"/>
    <mergeCell ref="B4:B5"/>
    <mergeCell ref="L4:L5"/>
    <mergeCell ref="D4:D5"/>
    <mergeCell ref="E4:F4"/>
    <mergeCell ref="G4:G5"/>
    <mergeCell ref="H4:H5"/>
    <mergeCell ref="I4:J4"/>
    <mergeCell ref="K4:K5"/>
    <mergeCell ref="A6:A10"/>
    <mergeCell ref="B6:B10"/>
    <mergeCell ref="A82:A86"/>
    <mergeCell ref="A88:B88"/>
    <mergeCell ref="B51:B52"/>
    <mergeCell ref="B72:B73"/>
    <mergeCell ref="B85:B86"/>
    <mergeCell ref="B82:B84"/>
    <mergeCell ref="A79:A80"/>
    <mergeCell ref="B79:B80"/>
    <mergeCell ref="A72:A78"/>
    <mergeCell ref="B74:B76"/>
    <mergeCell ref="B77:B78"/>
    <mergeCell ref="A65:A70"/>
    <mergeCell ref="B60:B64"/>
    <mergeCell ref="C6:C10"/>
    <mergeCell ref="C22:C24"/>
    <mergeCell ref="C54:C58"/>
    <mergeCell ref="B65:B70"/>
    <mergeCell ref="C65:C69"/>
    <mergeCell ref="C18:C20"/>
    <mergeCell ref="B22:B25"/>
    <mergeCell ref="B26:B27"/>
    <mergeCell ref="B28:B29"/>
    <mergeCell ref="B48:B50"/>
    <mergeCell ref="B35:B37"/>
    <mergeCell ref="B30:B34"/>
    <mergeCell ref="A42:C42"/>
    <mergeCell ref="B38:B39"/>
    <mergeCell ref="B40:B41"/>
    <mergeCell ref="B46:B47"/>
    <mergeCell ref="L43:L44"/>
    <mergeCell ref="L56:L58"/>
    <mergeCell ref="A12:A15"/>
    <mergeCell ref="C12:C15"/>
    <mergeCell ref="B12:B15"/>
    <mergeCell ref="A18:A29"/>
    <mergeCell ref="B18:B21"/>
    <mergeCell ref="A38:A41"/>
    <mergeCell ref="C35:C36"/>
    <mergeCell ref="A30:A37"/>
    <mergeCell ref="C30:C33"/>
    <mergeCell ref="A43:A45"/>
    <mergeCell ref="B43:B45"/>
    <mergeCell ref="A46:A53"/>
    <mergeCell ref="A54:A64"/>
    <mergeCell ref="B54:B59"/>
    <mergeCell ref="M65:M69"/>
    <mergeCell ref="M48:M49"/>
    <mergeCell ref="D56:D58"/>
    <mergeCell ref="E56:E58"/>
    <mergeCell ref="F56:F58"/>
    <mergeCell ref="G56:G58"/>
    <mergeCell ref="M54:M58"/>
  </mergeCells>
  <pageMargins left="0.17" right="0.17" top="0.79" bottom="0.28000000000000003" header="0.23622047244094491" footer="0.15748031496062992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2019-03-20T04:21:41Z</dcterms:modified>
</cp:coreProperties>
</file>