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</definedNames>
  <calcPr calcId="125725"/>
</workbook>
</file>

<file path=xl/calcChain.xml><?xml version="1.0" encoding="utf-8"?>
<calcChain xmlns="http://schemas.openxmlformats.org/spreadsheetml/2006/main">
  <c r="K52" i="1"/>
  <c r="G52"/>
  <c r="L51"/>
  <c r="M51" s="1"/>
  <c r="L48"/>
  <c r="M48" s="1"/>
  <c r="K95"/>
  <c r="G95"/>
  <c r="K122"/>
  <c r="G122"/>
  <c r="M121"/>
  <c r="L108"/>
  <c r="M108" s="1"/>
  <c r="G130"/>
  <c r="L129"/>
  <c r="K129"/>
  <c r="G129"/>
  <c r="L127"/>
  <c r="K127"/>
  <c r="G127"/>
  <c r="L58"/>
  <c r="M58" s="1"/>
  <c r="L19"/>
  <c r="M19" s="1"/>
  <c r="L125"/>
  <c r="M115"/>
  <c r="M99"/>
  <c r="L94"/>
  <c r="M94" s="1"/>
  <c r="L89"/>
  <c r="M89" s="1"/>
  <c r="L67"/>
  <c r="M67" s="1"/>
  <c r="L55"/>
  <c r="M55" s="1"/>
  <c r="L46"/>
  <c r="M46" s="1"/>
  <c r="L36"/>
  <c r="M36" s="1"/>
  <c r="L33"/>
  <c r="M33" s="1"/>
  <c r="L12"/>
  <c r="M12" s="1"/>
  <c r="K125"/>
  <c r="K130" s="1"/>
  <c r="G125"/>
  <c r="L106"/>
  <c r="M106" s="1"/>
  <c r="L75"/>
  <c r="M75" s="1"/>
  <c r="L44"/>
  <c r="M44" s="1"/>
  <c r="L30"/>
  <c r="M30" s="1"/>
  <c r="L25"/>
  <c r="M25" s="1"/>
  <c r="K131" l="1"/>
  <c r="G131"/>
  <c r="L60"/>
  <c r="M60" l="1"/>
  <c r="L62"/>
  <c r="M62" s="1"/>
</calcChain>
</file>

<file path=xl/sharedStrings.xml><?xml version="1.0" encoding="utf-8"?>
<sst xmlns="http://schemas.openxmlformats.org/spreadsheetml/2006/main" count="259" uniqueCount="182">
  <si>
    <t>ГРБС</t>
  </si>
  <si>
    <t>Развитие архивного дела в Колпашевском районе</t>
  </si>
  <si>
    <t>Итого:</t>
  </si>
  <si>
    <t>МКУ "Агентство"</t>
  </si>
  <si>
    <t>не более 5</t>
  </si>
  <si>
    <t>Содействие функционированию дошкольных образовательных организаций</t>
  </si>
  <si>
    <t>Муниципальные кадры</t>
  </si>
  <si>
    <t>Организация транспортного сообщения с труднодоступными населенными пунктами района</t>
  </si>
  <si>
    <t>Обеспечение экологической безопасности окружающей среды и населения при обращении с отходами производства и потребления</t>
  </si>
  <si>
    <t>№</t>
  </si>
  <si>
    <t>Обеспечение сбалансированности доходов и расходов поселений Колпашевского района</t>
  </si>
  <si>
    <t>УФЭП</t>
  </si>
  <si>
    <t>ВСЕГО:</t>
  </si>
  <si>
    <t>Сопоставительная таблица</t>
  </si>
  <si>
    <t>Приложение 3</t>
  </si>
  <si>
    <t>Наименование ВЦП</t>
  </si>
  <si>
    <t>Значение показателя</t>
  </si>
  <si>
    <t>План</t>
  </si>
  <si>
    <t>Факт</t>
  </si>
  <si>
    <t>Мероприятия 2015</t>
  </si>
  <si>
    <t>Расходы 2015 (тыс. руб.)</t>
  </si>
  <si>
    <t>Балл</t>
  </si>
  <si>
    <t>Эк. эффект.</t>
  </si>
  <si>
    <t>Количество мун. служащих, прошедших профессиональную переподготовку</t>
  </si>
  <si>
    <t>Количество мун. должностей и должностей мун. службы, замещенных из резерва кадров МО "Колпашевский район"</t>
  </si>
  <si>
    <t>Количество мун. общеобразовательных организаций</t>
  </si>
  <si>
    <t>Количество детей в общеобразовательных организациях</t>
  </si>
  <si>
    <t>Количество детей, подвозимых в базовые школы</t>
  </si>
  <si>
    <t>Количество МОО, в которых будут проведены текущие ремонтные работы</t>
  </si>
  <si>
    <t>Количество мун. общеобразовательных организаций, имеющих группы дошкольного образования</t>
  </si>
  <si>
    <t>Количество детей в группах дошкольного образования в общеобразовательных организациях</t>
  </si>
  <si>
    <t>Количество дошкольных образовательных организаций, реализующих программы развития дошкольного образования</t>
  </si>
  <si>
    <t>Количество руководящих и педагогических работников дошкольных образовательных организаций</t>
  </si>
  <si>
    <t>Количество детей в дошкольных образовательных организаций</t>
  </si>
  <si>
    <t>Создание условий для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МО "Колпашевский район"</t>
  </si>
  <si>
    <t>Создание условий и предоставление услуг по дополнительному образованию в организациях дополнительного образования</t>
  </si>
  <si>
    <t>Количество организаций дополнительного образования</t>
  </si>
  <si>
    <t>Количество направленностей дополнительных общеобразовательных программ</t>
  </si>
  <si>
    <t>Количество образовательных организаций, на базе которых организован отдых детей в каникулярное время в различных организационных формах</t>
  </si>
  <si>
    <t>Количество образовательных учреждений, на базе которых организован отдых детей в каникулярное время в различных организационных формах</t>
  </si>
  <si>
    <t>Количество детей, охваченных всеми формами отдыха на базе образовательных организаций</t>
  </si>
  <si>
    <t>Организаций отдыха детей Колпашевского района в каникулярное время</t>
  </si>
  <si>
    <t>Обеспечение питанием детей из малоимущих семей в муниципальных общеобразовательных организациях</t>
  </si>
  <si>
    <t>Количество учащихся из малоимущих семей, получающих компенсацию расходов на питание</t>
  </si>
  <si>
    <t>Количество спортивных мероприятий</t>
  </si>
  <si>
    <t>Доля архивых дел, хранящихся в нормальных условиях</t>
  </si>
  <si>
    <t>Протяженность металлических стеллажных полок</t>
  </si>
  <si>
    <t>Количество пользователей информацией</t>
  </si>
  <si>
    <t>Квадратных метров</t>
  </si>
  <si>
    <t>МКУ "Архив"</t>
  </si>
  <si>
    <t>Количество граждан перевезенных на льготных условиях по маршрутам № 1 «Тогур – Копыловка», № 2 «Тогур – Лебяжье» (человек)</t>
  </si>
  <si>
    <t>Не менее 900 по каждому из маршрутов</t>
  </si>
  <si>
    <t>Количество граждан перевезенных на льготных условиях по маршрутам № 513 «Колпашево – Копыловка», № 514 «Колпашево – Куржино», № 515 «Колпашево – Дальнее», № 150а «Колпашево – Усть-Чая – Чажемто»</t>
  </si>
  <si>
    <t>Не менее 100 по каждому из маршрутов</t>
  </si>
  <si>
    <t>Содержание автомобильных дорог вне границ населенных пунктов, в границах МО «Колпашевский район» (общей протяженностью 15,417 км.), и искусственных сооружений на них (мес.)</t>
  </si>
  <si>
    <t>Содержание автозимника «Тогур-Иванкино» (сут.)</t>
  </si>
  <si>
    <t>Устройство и содержание ледовых переправ через р. Кеть и пр. Северская, общей протяженность 245 м.</t>
  </si>
  <si>
    <t>Наличие подтвержденного факта Государственной регистрации права МО «Колпашевский район» на автомобильные дороги общего пользования местного значения между населенными пунктами в границах МО «Колпашевский район», общей протяженностью 38,683 км., и передачи их в оперативное управление Администрации Колпашевского района</t>
  </si>
  <si>
    <t xml:space="preserve">Количество граждан, владельцев скота, получивших субсидию на компенсацию части затрат гражданам, владельцам скота при транспортировке сена на пароме
</t>
  </si>
  <si>
    <t>Количество граждан, владельцев личных подсобных хозяйств, принявших участие в ярмарках</t>
  </si>
  <si>
    <t>Количество крестьянских (фермерских) хозяйств, получивших субсидию на компенсацию части затрат, связанных с доставкой грубых кормов (сена)</t>
  </si>
  <si>
    <t>Количество поселений, которым предоставлена дотация из РФФПП на выравнивание бюджетной обеспеченности</t>
  </si>
  <si>
    <t>Количество поселений, которым предоставлены ИМБТ на поддержку мер по обеспечению сбалансированности местных бюджетов</t>
  </si>
  <si>
    <t xml:space="preserve">Количество объектов размещения ТБО, содержащихся в соответствии с санитарно-эпидемиологическими и экологическими требованиями </t>
  </si>
  <si>
    <t xml:space="preserve">Количество рекультивируемых объектов размещения ТБО
</t>
  </si>
  <si>
    <t>ПСД, разработанная в соответствии с правилами и нормами</t>
  </si>
  <si>
    <t>Количество ртутьсодержащих ламп, утилизируемых в соответствии с санитарно-эпидемиологическими и экологическими требованиями</t>
  </si>
  <si>
    <t>Межевое дело и подготовленный градостроительный план земельного участка</t>
  </si>
  <si>
    <t>Количество макулатуры, сданной для переработки</t>
  </si>
  <si>
    <t>Организация и осуществление мероприятий межпоселенческого характера по работе с детьми и молодежью на территории МО "Колпашевский район"</t>
  </si>
  <si>
    <t>Количество молодых специалистов, задействованных в социально - экономическом развитии территорий</t>
  </si>
  <si>
    <t>Обеспечение условий для развития на территории МО "Колпашевский район" физической культуры и массового спорта</t>
  </si>
  <si>
    <t>Количество спортсменов, входящих в спортивные сборные команды Колпашевского района по видам спорта, участвующих в соревнованиях разного уровня</t>
  </si>
  <si>
    <t>Количество спортсменов, участвующих в районных физкультурно - оздоровительных и спортивных соревнованиях разного уровня</t>
  </si>
  <si>
    <t>Количество призовых мест, завоеванных спортсменами, входящими в состав спортивных сборных команд Колпашевского района по видам спорта в соревнованиях разного уровня</t>
  </si>
  <si>
    <t>Количество присвоенных спортивных разрядов, спортивных званий спортсменам, входящим в состав спортивных сборных команд Колпашевского района</t>
  </si>
  <si>
    <t>Количество тренеров, повысивших спортивную квалификацию, осуществляющих подготовку спортсменов сборных команд Колпашевского района</t>
  </si>
  <si>
    <t>Количество тренеров, повысивших спортивный судейский разряд</t>
  </si>
  <si>
    <t>Количество социально - ориентированных некоммерческих организаций, не являющихся бюджетными учреждениями, получивших финансовую поддержку из районного бюджета</t>
  </si>
  <si>
    <t>Итого по УКС:</t>
  </si>
  <si>
    <t>Количество отремонтированных объектов</t>
  </si>
  <si>
    <t>Управление и распоряжение имуществом, находящимся в казне муниципального образования "Колпашевский район"</t>
  </si>
  <si>
    <t>Оценка не производится</t>
  </si>
  <si>
    <t>Количество объектов временно неиспользуемого муниципального имущества, по которым проведена оплата за предоставление коммунальных и прочих услуг</t>
  </si>
  <si>
    <t>Количество приобретаемых микроавтобусов ГАЗ</t>
  </si>
  <si>
    <t>Итого по Администрации:</t>
  </si>
  <si>
    <t>Итого по Управлению образования:</t>
  </si>
  <si>
    <t>Количество молодых семей, участвующих в мероприятиях</t>
  </si>
  <si>
    <t>Количество молодежи, участвующей в мероприятиях, направленных на развитие творческих способностей, выявление лидерских качеств</t>
  </si>
  <si>
    <t>Количество МОО, предоставляющих компенсацию расходов на питание учащимся из малоимущих семей</t>
  </si>
  <si>
    <t>Количество граждан, владельцев коров (ы), получивших субсидию на компенсацию части затрат на приобретение кормов</t>
  </si>
  <si>
    <t>Расходы 2016 (тыс. руб.)</t>
  </si>
  <si>
    <t>Мероприятия 2016</t>
  </si>
  <si>
    <t>Площадь помещения</t>
  </si>
  <si>
    <t>Доля архивых дел, размещенных в первичных средствах хранения</t>
  </si>
  <si>
    <t>Снижение расходов на содержание временно неиспользуемого имущества</t>
  </si>
  <si>
    <t>Не менее 25 к предыдущему году</t>
  </si>
  <si>
    <t>Увеличение объема поступлений в бюджет Колпашевского района по неналоговым доходам от сдачи в аренду временно неиспользуемого имущества</t>
  </si>
  <si>
    <t>Не менее 5 к предыдущему году</t>
  </si>
  <si>
    <t>Увеличение объема поступлений в бюджет Колпашевского района по неналоговым доходам от сдачи в аренду земельных участков</t>
  </si>
  <si>
    <t>Количество муниципальных служащих, прошедших профессиональную переподготовку</t>
  </si>
  <si>
    <t>Участие муниципального образования "Колпашевский район" в организациях межмуниципального сотрудничества</t>
  </si>
  <si>
    <t>Размещение в средствах массовой информации нормативно - правовых актов Администрации Колпашевского района</t>
  </si>
  <si>
    <t>Расходы на оплату членских взносов Ассоциации «Совет муниципальных образований Томской области</t>
  </si>
  <si>
    <t>Расходы на оплату членских взносов в Общероссийском конгрессе муниципальных образований</t>
  </si>
  <si>
    <t>Количество публикаций</t>
  </si>
  <si>
    <t>Присвоение звания "Почетный гражданин Колпашевского района"</t>
  </si>
  <si>
    <t>Количество граждан, имеющих звание "Почетный гражданин Колпашевского района"</t>
  </si>
  <si>
    <t>Количество подростков привлеченных к благоустроительным работам</t>
  </si>
  <si>
    <t>Не менее 6</t>
  </si>
  <si>
    <t>Количество мероприятий по благоустройству населенных пунктов Инкинского сельского поселения</t>
  </si>
  <si>
    <t>Количество компенсационных выплат на участие в организации деятельности по сбору  и транспортированию твердых коммунальных отходов</t>
  </si>
  <si>
    <t>Количество мероприятий по благоустройству населенных пунктов Дальненского сельского поселения</t>
  </si>
  <si>
    <t>Количество мероприятий по благоустройству населенных пунктов Новоселовского сельского поселения</t>
  </si>
  <si>
    <t>Количество мероприятий по благоустройству населенных пунктов Новогоренского сельского поселения</t>
  </si>
  <si>
    <t>Количество мероприятий по благоустройству населенных пунктов Колпашевского городского поселения</t>
  </si>
  <si>
    <t xml:space="preserve">Количество граждан, владельцев коров (ы), получивших субсидию </t>
  </si>
  <si>
    <t xml:space="preserve">Количество граждан, владельцев скота, получивших субсидию </t>
  </si>
  <si>
    <t>Содержание автомобильных дорог вне границ населенных пунктов, в границах муниципального образования «Колпашевский район» (общей протяженностью 15,417 км.), и искусственных сооружений на них (мес.)</t>
  </si>
  <si>
    <t>Количество суток, равное суммарному количеству суток в году, когда была организована работа ледовой переправы через р. Кеть, в районе Рейда (с. Тогур) (132)</t>
  </si>
  <si>
    <t xml:space="preserve">Наличие подтвержденных фактов Государственной регистрации прав муниципальных образований «Колпашевского района» на автомобильные дороги общего пользования местного значения в границах населенных пунктов муниципальных образований Колпашевского района, общей протяженностью </t>
  </si>
  <si>
    <t>Не менее 250</t>
  </si>
  <si>
    <t xml:space="preserve">Ремонт автомобильных дорог вне границ населенных пунктов, в границах муниципального образования «Колпашевский район» </t>
  </si>
  <si>
    <t>Не менее 200</t>
  </si>
  <si>
    <t>Ремонт автомобильных дорог в границах населенных пунктов муниципальных образований Колпашевского района</t>
  </si>
  <si>
    <t>Не менее 1000</t>
  </si>
  <si>
    <t>Содержание автомобильных дорог в границах населенных пунктов муниципальных образований Колпашевского района</t>
  </si>
  <si>
    <t xml:space="preserve">Количество граждан, перевезённых на льготных условиях по маршрутам № 1 «Колпашево – Копыловка», 
№ 2 «Тогур – Лебяжье» </t>
  </si>
  <si>
    <t xml:space="preserve">Количество граждан, перевезённых на льготных условиях по маршрутам 
№ 513 «Колпашево – Копыловка», 
№ 514 «Колпашево – Куржино», 
№ 515 «Колпашево – Дальнее»,
№ 150а «Колпашево – Усть-Чая – Чажемто».
</t>
  </si>
  <si>
    <t>От 168 по каждому из маршрутов</t>
  </si>
  <si>
    <t>Количество автобусных маршрутов между поселениями в границах муниципального образования «Колпашевский район» (за исключением социально-значимых маршрутов), перевозки по которым осуществлялись в полном соответствии утверждённым периодам действия и режимам движения в течение 2016 года.</t>
  </si>
  <si>
    <t>Не менее 5</t>
  </si>
  <si>
    <t>Обслуживание муниципального долга муниципального образования "Колпашевский район"</t>
  </si>
  <si>
    <t>Количество нарушений сроков уплаты % за пользование кредитом</t>
  </si>
  <si>
    <t>Автоматизация бюджетного процесса по исполнению бюджета муниципального образования "Колпашевский район"</t>
  </si>
  <si>
    <t>Количество договоров (муниципальных контрактов), исполняемых в текущем финансовом году</t>
  </si>
  <si>
    <t>Не менее 2</t>
  </si>
  <si>
    <t>Итого по УФЭП:</t>
  </si>
  <si>
    <t xml:space="preserve">Развитие малых форм хозяйствования на территории МО "Колпашевский район" </t>
  </si>
  <si>
    <t>Оказание помощи в ремонте и (или) переустройстве жилых помещений отдельных категорий граждан</t>
  </si>
  <si>
    <t>Количество граждан, получивших помощь в ремонте и (или) переустройстве жилого помещения</t>
  </si>
  <si>
    <t>Не менее 25</t>
  </si>
  <si>
    <t>Поддержка социально-ориентированных некоммерческих организаций, не являющихся муниципальными учреждениями, в муниципальном образовании "Колпашевский район"</t>
  </si>
  <si>
    <t>Число социально - ориентированных некоммерческих организаций Колпашевского района, получивших поддержку из бюджета муниципального образования "Колпашевский район"</t>
  </si>
  <si>
    <t>Проведение социально-ориентированными некоммерческими организациями социально – значимых мероприятий для целевых групп населения</t>
  </si>
  <si>
    <t>Не менее 50</t>
  </si>
  <si>
    <t>Оказание консультативной помощи по вопросам социальной поддержки и защите законных прав граждан старшего поколения, инвалидов, участников военных конфликтов, оказание поддержки и вовлечение их в общественную жизнь</t>
  </si>
  <si>
    <t>Не менее 100</t>
  </si>
  <si>
    <t>Численность членов социально-ориентированных некоммерческих организаций</t>
  </si>
  <si>
    <t>Рост или сохранение</t>
  </si>
  <si>
    <t>Сохранение</t>
  </si>
  <si>
    <t>Участие членов социально-ориентированных некоммерческих организаций в спортивно-массовых, культурно-досуговых мероприятиях</t>
  </si>
  <si>
    <t>Не менее 300</t>
  </si>
  <si>
    <t>Количество социально-ориентированных некоммерческих организаций</t>
  </si>
  <si>
    <t>Создание условий для предоставления населению сельских поселений Колпашевского района библиотечных услуг и предоставление компенсации стоимости проезда к месту отдыха и обратно работникам муниципальных учреждений культуры</t>
  </si>
  <si>
    <t xml:space="preserve">Число пользователей библиотеки </t>
  </si>
  <si>
    <t xml:space="preserve">Количество посещений </t>
  </si>
  <si>
    <t xml:space="preserve">Уровень обеспечения гарантий работникам муниципальных учреждений культуры на оплату стоимости проезда и провоза багажа в пределах РФ кместу использования отпуска и обратно </t>
  </si>
  <si>
    <t xml:space="preserve">Количество отделов библиотечного обслуживания сельских поселений, в которых обновлялся библиотечный фонд </t>
  </si>
  <si>
    <t>Не менее 18</t>
  </si>
  <si>
    <t>Количество отделов библиотечного обслуживания, в которых укреплялась материально-техническая база</t>
  </si>
  <si>
    <t>Не менее 9</t>
  </si>
  <si>
    <t>Количество дошкольных образовательных организаций, реализующих образовательную программу развития дошкольного образования</t>
  </si>
  <si>
    <t>Количество дошкольных образовательных организаций, в которых будут проведены текущие ремонтные работы</t>
  </si>
  <si>
    <t>Обеспечение гарантий работникам муниципальных образовательных организаций на оплату стоимости проезда и провоза багажа к месту использования отпуска и обратно в пределах Российской Федерации</t>
  </si>
  <si>
    <t>Количество муниципальных общеобразовательных организаций</t>
  </si>
  <si>
    <t>Количество муниципальных общеобразовательных организаций, имеющих группы дошкольного образования</t>
  </si>
  <si>
    <t>Количество организаций дополнительного образования, в которых проведены ремонтные работы</t>
  </si>
  <si>
    <t>Содействие развитию физкультурно-спортивных мероприятий среди школьников муниципального образования "Колпашевский район"</t>
  </si>
  <si>
    <t>Создание условий для проведения психолого-медико-педагогического обследования детей и подростков с целью своевременного выявления особенностей в физическом и (или) психическом развитии и (или) отклонений в поведении</t>
  </si>
  <si>
    <t>Количество детей, прошедших обследование в территориальной психолого-медико-педагогической комиссии</t>
  </si>
  <si>
    <t>Организация проведения мероприятий и обеспечение участия участников образовательных отношений в мероприятиях различного уровня</t>
  </si>
  <si>
    <t>Количество мероприятий для педагогических работников</t>
  </si>
  <si>
    <t>Количество мероприятий для обучающихся муниципальных образовательных организаций</t>
  </si>
  <si>
    <t>Итого по МКУ "Архив":</t>
  </si>
  <si>
    <t>Итого по МКУ "Агентство":</t>
  </si>
  <si>
    <t>Управление образования Администрации Колпашевского района</t>
  </si>
  <si>
    <t>Администрация Колпашевского района</t>
  </si>
  <si>
    <t>Управление по культуре, спорту и молодежной политике Администрации Колпашевского района</t>
  </si>
  <si>
    <t>1763 по двум маршрутам</t>
  </si>
  <si>
    <t>Приведение в нормативное состояние автомобильных дорог и улично-дорожной сети для непрерывного движения транспортных средств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</si>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</sst>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1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/>
    </xf>
    <xf numFmtId="164" fontId="1" fillId="0" borderId="0" xfId="0" applyNumberFormat="1" applyFont="1"/>
    <xf numFmtId="165" fontId="2" fillId="2" borderId="1" xfId="0" applyNumberFormat="1" applyFont="1" applyFill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justify" vertical="top"/>
    </xf>
    <xf numFmtId="165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3" fillId="5" borderId="1" xfId="0" applyFont="1" applyFill="1" applyBorder="1" applyAlignment="1">
      <alignment vertical="top"/>
    </xf>
    <xf numFmtId="165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3" fillId="5" borderId="1" xfId="0" applyFont="1" applyFill="1" applyBorder="1" applyAlignment="1">
      <alignment horizontal="justify" vertical="top" wrapText="1"/>
    </xf>
    <xf numFmtId="165" fontId="3" fillId="5" borderId="1" xfId="0" applyNumberFormat="1" applyFont="1" applyFill="1" applyBorder="1" applyAlignment="1">
      <alignment vertical="top"/>
    </xf>
    <xf numFmtId="0" fontId="3" fillId="5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0" fontId="3" fillId="0" borderId="0" xfId="0" applyFont="1"/>
    <xf numFmtId="0" fontId="3" fillId="0" borderId="1" xfId="0" applyFont="1" applyFill="1" applyBorder="1" applyAlignment="1">
      <alignment horizontal="justify" vertical="top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justify"/>
    </xf>
    <xf numFmtId="165" fontId="4" fillId="2" borderId="1" xfId="0" applyNumberFormat="1" applyFont="1" applyFill="1" applyBorder="1"/>
    <xf numFmtId="0" fontId="1" fillId="4" borderId="6" xfId="0" applyFont="1" applyFill="1" applyBorder="1" applyAlignment="1">
      <alignment vertical="top"/>
    </xf>
    <xf numFmtId="0" fontId="2" fillId="2" borderId="5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7" fillId="4" borderId="6" xfId="0" applyFont="1" applyFill="1" applyBorder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4" fillId="2" borderId="6" xfId="0" applyNumberFormat="1" applyFont="1" applyFill="1" applyBorder="1"/>
    <xf numFmtId="0" fontId="3" fillId="4" borderId="6" xfId="0" applyFont="1" applyFill="1" applyBorder="1"/>
    <xf numFmtId="0" fontId="3" fillId="5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justify" vertical="top"/>
    </xf>
    <xf numFmtId="0" fontId="6" fillId="2" borderId="1" xfId="0" applyFont="1" applyFill="1" applyBorder="1" applyAlignment="1">
      <alignment vertical="center" wrapText="1"/>
    </xf>
    <xf numFmtId="0" fontId="3" fillId="5" borderId="0" xfId="0" applyFont="1" applyFill="1"/>
    <xf numFmtId="0" fontId="3" fillId="0" borderId="1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vertical="center" wrapText="1"/>
    </xf>
    <xf numFmtId="0" fontId="3" fillId="2" borderId="0" xfId="0" applyFont="1" applyFill="1"/>
    <xf numFmtId="0" fontId="7" fillId="0" borderId="1" xfId="0" applyFont="1" applyBorder="1" applyAlignment="1">
      <alignment horizontal="justify" vertical="top" wrapText="1"/>
    </xf>
    <xf numFmtId="0" fontId="7" fillId="4" borderId="6" xfId="0" applyFont="1" applyFill="1" applyBorder="1" applyAlignment="1">
      <alignment vertical="top"/>
    </xf>
    <xf numFmtId="0" fontId="11" fillId="2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/>
    </xf>
    <xf numFmtId="4" fontId="7" fillId="0" borderId="1" xfId="0" applyNumberFormat="1" applyFont="1" applyBorder="1" applyAlignment="1">
      <alignment vertical="top"/>
    </xf>
    <xf numFmtId="165" fontId="7" fillId="0" borderId="1" xfId="0" applyNumberFormat="1" applyFont="1" applyBorder="1" applyAlignment="1">
      <alignment vertical="center"/>
    </xf>
    <xf numFmtId="0" fontId="7" fillId="5" borderId="1" xfId="0" applyFont="1" applyFill="1" applyBorder="1" applyAlignment="1">
      <alignment vertical="top"/>
    </xf>
    <xf numFmtId="165" fontId="7" fillId="5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justify"/>
    </xf>
    <xf numFmtId="0" fontId="7" fillId="5" borderId="0" xfId="0" applyFont="1" applyFill="1"/>
    <xf numFmtId="0" fontId="7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/>
    </xf>
    <xf numFmtId="0" fontId="4" fillId="5" borderId="1" xfId="0" applyFont="1" applyFill="1" applyBorder="1"/>
    <xf numFmtId="165" fontId="4" fillId="5" borderId="1" xfId="0" applyNumberFormat="1" applyFont="1" applyFill="1" applyBorder="1"/>
    <xf numFmtId="0" fontId="3" fillId="5" borderId="1" xfId="0" applyFont="1" applyFill="1" applyBorder="1" applyAlignment="1">
      <alignment horizontal="justify"/>
    </xf>
    <xf numFmtId="0" fontId="3" fillId="5" borderId="1" xfId="0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3" fillId="5" borderId="1" xfId="0" applyFont="1" applyFill="1" applyBorder="1"/>
    <xf numFmtId="165" fontId="3" fillId="5" borderId="1" xfId="0" applyNumberFormat="1" applyFont="1" applyFill="1" applyBorder="1"/>
    <xf numFmtId="4" fontId="3" fillId="0" borderId="1" xfId="0" applyNumberFormat="1" applyFont="1" applyBorder="1"/>
    <xf numFmtId="0" fontId="3" fillId="2" borderId="1" xfId="0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top"/>
    </xf>
    <xf numFmtId="0" fontId="5" fillId="3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/>
    </xf>
    <xf numFmtId="0" fontId="3" fillId="2" borderId="6" xfId="0" applyFont="1" applyFill="1" applyBorder="1"/>
    <xf numFmtId="0" fontId="8" fillId="5" borderId="1" xfId="0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4" fillId="2" borderId="7" xfId="0" applyFont="1" applyFill="1" applyBorder="1"/>
    <xf numFmtId="0" fontId="4" fillId="2" borderId="8" xfId="0" applyFont="1" applyFill="1" applyBorder="1"/>
    <xf numFmtId="165" fontId="4" fillId="2" borderId="8" xfId="0" applyNumberFormat="1" applyFont="1" applyFill="1" applyBorder="1"/>
    <xf numFmtId="0" fontId="4" fillId="2" borderId="8" xfId="0" applyFont="1" applyFill="1" applyBorder="1" applyAlignment="1">
      <alignment horizontal="justify"/>
    </xf>
    <xf numFmtId="0" fontId="4" fillId="2" borderId="8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top"/>
    </xf>
    <xf numFmtId="0" fontId="1" fillId="0" borderId="3" xfId="0" applyFont="1" applyBorder="1" applyAlignment="1">
      <alignment horizontal="center" vertical="top"/>
    </xf>
    <xf numFmtId="4" fontId="1" fillId="0" borderId="3" xfId="0" applyNumberFormat="1" applyFont="1" applyBorder="1" applyAlignment="1">
      <alignment vertical="top"/>
    </xf>
    <xf numFmtId="165" fontId="1" fillId="0" borderId="3" xfId="0" applyNumberFormat="1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4" borderId="4" xfId="0" applyFont="1" applyFill="1" applyBorder="1" applyAlignment="1">
      <alignment vertical="top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5" fillId="4" borderId="4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01"/>
  <sheetViews>
    <sheetView tabSelected="1" topLeftCell="A121" workbookViewId="0">
      <selection activeCell="C128" sqref="C128"/>
    </sheetView>
  </sheetViews>
  <sheetFormatPr defaultRowHeight="15"/>
  <cols>
    <col min="1" max="1" width="16.5703125" style="1" customWidth="1"/>
    <col min="2" max="2" width="3.7109375" style="1" customWidth="1"/>
    <col min="3" max="3" width="22" style="1" customWidth="1"/>
    <col min="4" max="4" width="29.5703125" style="1" customWidth="1"/>
    <col min="5" max="5" width="10.5703125" style="1" customWidth="1"/>
    <col min="6" max="6" width="8.5703125" style="1" customWidth="1"/>
    <col min="7" max="7" width="11.5703125" style="1" customWidth="1"/>
    <col min="8" max="8" width="33.5703125" style="3" customWidth="1"/>
    <col min="9" max="9" width="10.5703125" style="1" customWidth="1"/>
    <col min="10" max="10" width="8.5703125" style="1" customWidth="1"/>
    <col min="11" max="11" width="13.140625" style="1" customWidth="1"/>
    <col min="12" max="12" width="7.42578125" style="1" customWidth="1"/>
    <col min="13" max="13" width="8.28515625" style="1" customWidth="1"/>
    <col min="14" max="16384" width="9.140625" style="1"/>
  </cols>
  <sheetData>
    <row r="2" spans="1:13" ht="18.75">
      <c r="G2" s="138" t="s">
        <v>14</v>
      </c>
      <c r="H2" s="138"/>
      <c r="I2" s="138"/>
      <c r="J2" s="138"/>
      <c r="K2" s="138"/>
      <c r="L2" s="138"/>
      <c r="M2" s="138"/>
    </row>
    <row r="3" spans="1:13" ht="18.75">
      <c r="A3" s="141" t="s">
        <v>13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4" spans="1:13" ht="9.75" customHeight="1"/>
    <row r="5" spans="1:13" ht="21.75" customHeight="1">
      <c r="A5" s="142" t="s">
        <v>0</v>
      </c>
      <c r="B5" s="144" t="s">
        <v>9</v>
      </c>
      <c r="C5" s="144" t="s">
        <v>15</v>
      </c>
      <c r="D5" s="144" t="s">
        <v>19</v>
      </c>
      <c r="E5" s="144" t="s">
        <v>16</v>
      </c>
      <c r="F5" s="144"/>
      <c r="G5" s="146" t="s">
        <v>20</v>
      </c>
      <c r="H5" s="144" t="s">
        <v>92</v>
      </c>
      <c r="I5" s="144" t="s">
        <v>16</v>
      </c>
      <c r="J5" s="144"/>
      <c r="K5" s="146" t="s">
        <v>91</v>
      </c>
      <c r="L5" s="144" t="s">
        <v>21</v>
      </c>
      <c r="M5" s="139" t="s">
        <v>22</v>
      </c>
    </row>
    <row r="6" spans="1:13" ht="18.75" customHeight="1">
      <c r="A6" s="143"/>
      <c r="B6" s="145"/>
      <c r="C6" s="145"/>
      <c r="D6" s="145"/>
      <c r="E6" s="83" t="s">
        <v>17</v>
      </c>
      <c r="F6" s="83" t="s">
        <v>18</v>
      </c>
      <c r="G6" s="147"/>
      <c r="H6" s="145"/>
      <c r="I6" s="83" t="s">
        <v>17</v>
      </c>
      <c r="J6" s="83" t="s">
        <v>18</v>
      </c>
      <c r="K6" s="147"/>
      <c r="L6" s="145"/>
      <c r="M6" s="140"/>
    </row>
    <row r="7" spans="1:13" ht="32.25" customHeight="1">
      <c r="A7" s="150" t="s">
        <v>49</v>
      </c>
      <c r="B7" s="148">
        <v>1</v>
      </c>
      <c r="C7" s="152" t="s">
        <v>1</v>
      </c>
      <c r="D7" s="98" t="s">
        <v>45</v>
      </c>
      <c r="E7" s="99">
        <v>96</v>
      </c>
      <c r="F7" s="99">
        <v>96</v>
      </c>
      <c r="G7" s="100"/>
      <c r="H7" s="98" t="s">
        <v>45</v>
      </c>
      <c r="I7" s="99">
        <v>97</v>
      </c>
      <c r="J7" s="99">
        <v>97</v>
      </c>
      <c r="K7" s="101"/>
      <c r="L7" s="102">
        <v>1</v>
      </c>
      <c r="M7" s="103"/>
    </row>
    <row r="8" spans="1:13" ht="33" customHeight="1">
      <c r="A8" s="151"/>
      <c r="B8" s="149"/>
      <c r="C8" s="153"/>
      <c r="D8" s="11" t="s">
        <v>46</v>
      </c>
      <c r="E8" s="13">
        <v>1032</v>
      </c>
      <c r="F8" s="13">
        <v>1080</v>
      </c>
      <c r="G8" s="12"/>
      <c r="H8" s="11" t="s">
        <v>46</v>
      </c>
      <c r="I8" s="13">
        <v>1080</v>
      </c>
      <c r="J8" s="13">
        <v>1080</v>
      </c>
      <c r="K8" s="10"/>
      <c r="L8" s="7">
        <v>0</v>
      </c>
      <c r="M8" s="32"/>
    </row>
    <row r="9" spans="1:13" ht="30">
      <c r="A9" s="151"/>
      <c r="B9" s="149"/>
      <c r="C9" s="153"/>
      <c r="D9" s="9" t="s">
        <v>47</v>
      </c>
      <c r="E9" s="8">
        <v>16823</v>
      </c>
      <c r="F9" s="8">
        <v>17961</v>
      </c>
      <c r="G9" s="12"/>
      <c r="H9" s="9" t="s">
        <v>47</v>
      </c>
      <c r="I9" s="8">
        <v>18804</v>
      </c>
      <c r="J9" s="8">
        <v>19575</v>
      </c>
      <c r="K9" s="10"/>
      <c r="L9" s="7">
        <v>1</v>
      </c>
      <c r="M9" s="32"/>
    </row>
    <row r="10" spans="1:13">
      <c r="A10" s="151"/>
      <c r="B10" s="149"/>
      <c r="C10" s="153"/>
      <c r="D10" s="46" t="s">
        <v>48</v>
      </c>
      <c r="E10" s="8">
        <v>48.3</v>
      </c>
      <c r="F10" s="8">
        <v>0</v>
      </c>
      <c r="G10" s="12"/>
      <c r="H10" s="9" t="s">
        <v>93</v>
      </c>
      <c r="I10" s="8">
        <v>48.3</v>
      </c>
      <c r="J10" s="8">
        <v>48.3</v>
      </c>
      <c r="K10" s="10"/>
      <c r="L10" s="7">
        <v>1</v>
      </c>
      <c r="M10" s="32"/>
    </row>
    <row r="11" spans="1:13" ht="30">
      <c r="A11" s="151"/>
      <c r="B11" s="149"/>
      <c r="C11" s="153"/>
      <c r="D11" s="9" t="s">
        <v>45</v>
      </c>
      <c r="E11" s="8">
        <v>96</v>
      </c>
      <c r="F11" s="8">
        <v>96</v>
      </c>
      <c r="G11" s="12"/>
      <c r="H11" s="9" t="s">
        <v>94</v>
      </c>
      <c r="I11" s="8">
        <v>97</v>
      </c>
      <c r="J11" s="8">
        <v>97</v>
      </c>
      <c r="K11" s="10"/>
      <c r="L11" s="7">
        <v>1</v>
      </c>
      <c r="M11" s="32"/>
    </row>
    <row r="12" spans="1:13">
      <c r="A12" s="33" t="s">
        <v>174</v>
      </c>
      <c r="B12" s="2"/>
      <c r="C12" s="2"/>
      <c r="D12" s="2"/>
      <c r="E12" s="2"/>
      <c r="F12" s="2"/>
      <c r="G12" s="6">
        <v>2375.6999999999998</v>
      </c>
      <c r="H12" s="4"/>
      <c r="I12" s="2"/>
      <c r="J12" s="2"/>
      <c r="K12" s="6">
        <v>2960.1</v>
      </c>
      <c r="L12" s="2">
        <f>SUM(L7:L11)</f>
        <v>4</v>
      </c>
      <c r="M12" s="108">
        <f>L12/3</f>
        <v>1.3333333333333333</v>
      </c>
    </row>
    <row r="13" spans="1:13" s="27" customFormat="1" ht="90.75" customHeight="1">
      <c r="A13" s="154" t="s">
        <v>3</v>
      </c>
      <c r="B13" s="127">
        <v>2</v>
      </c>
      <c r="C13" s="118" t="s">
        <v>81</v>
      </c>
      <c r="D13" s="28" t="s">
        <v>83</v>
      </c>
      <c r="E13" s="23" t="s">
        <v>4</v>
      </c>
      <c r="F13" s="24">
        <v>5</v>
      </c>
      <c r="G13" s="25"/>
      <c r="H13" s="28"/>
      <c r="I13" s="23"/>
      <c r="J13" s="24"/>
      <c r="K13" s="26"/>
      <c r="L13" s="24"/>
      <c r="M13" s="112"/>
    </row>
    <row r="14" spans="1:13" s="27" customFormat="1" ht="30">
      <c r="A14" s="154"/>
      <c r="B14" s="127"/>
      <c r="C14" s="118"/>
      <c r="D14" s="28" t="s">
        <v>80</v>
      </c>
      <c r="E14" s="24">
        <v>13</v>
      </c>
      <c r="F14" s="24">
        <v>15</v>
      </c>
      <c r="G14" s="25"/>
      <c r="H14" s="28"/>
      <c r="I14" s="24"/>
      <c r="J14" s="24"/>
      <c r="K14" s="26"/>
      <c r="L14" s="24"/>
      <c r="M14" s="113"/>
    </row>
    <row r="15" spans="1:13" s="27" customFormat="1" ht="30">
      <c r="A15" s="154"/>
      <c r="B15" s="127"/>
      <c r="C15" s="118"/>
      <c r="D15" s="28" t="s">
        <v>84</v>
      </c>
      <c r="E15" s="24">
        <v>2</v>
      </c>
      <c r="F15" s="24">
        <v>0</v>
      </c>
      <c r="G15" s="25"/>
      <c r="H15" s="28"/>
      <c r="I15" s="24"/>
      <c r="J15" s="24"/>
      <c r="K15" s="26"/>
      <c r="L15" s="24"/>
      <c r="M15" s="113"/>
    </row>
    <row r="16" spans="1:13" s="27" customFormat="1" ht="60">
      <c r="A16" s="154"/>
      <c r="B16" s="127"/>
      <c r="C16" s="118"/>
      <c r="D16" s="28"/>
      <c r="E16" s="24"/>
      <c r="F16" s="24"/>
      <c r="G16" s="25"/>
      <c r="H16" s="28" t="s">
        <v>95</v>
      </c>
      <c r="I16" s="40" t="s">
        <v>96</v>
      </c>
      <c r="J16" s="40">
        <v>24</v>
      </c>
      <c r="K16" s="26"/>
      <c r="L16" s="24"/>
      <c r="M16" s="113"/>
    </row>
    <row r="17" spans="1:13" s="27" customFormat="1" ht="75">
      <c r="A17" s="154"/>
      <c r="B17" s="127"/>
      <c r="C17" s="118"/>
      <c r="D17" s="28"/>
      <c r="E17" s="24"/>
      <c r="F17" s="24"/>
      <c r="G17" s="25"/>
      <c r="H17" s="28" t="s">
        <v>97</v>
      </c>
      <c r="I17" s="40" t="s">
        <v>98</v>
      </c>
      <c r="J17" s="40">
        <v>0</v>
      </c>
      <c r="K17" s="26"/>
      <c r="L17" s="24"/>
      <c r="M17" s="113"/>
    </row>
    <row r="18" spans="1:13" s="27" customFormat="1" ht="60">
      <c r="A18" s="154"/>
      <c r="B18" s="127"/>
      <c r="C18" s="118"/>
      <c r="D18" s="28"/>
      <c r="E18" s="24"/>
      <c r="F18" s="24"/>
      <c r="G18" s="25"/>
      <c r="H18" s="28" t="s">
        <v>99</v>
      </c>
      <c r="I18" s="40" t="s">
        <v>98</v>
      </c>
      <c r="J18" s="40">
        <v>22.5</v>
      </c>
      <c r="K18" s="26"/>
      <c r="L18" s="24"/>
      <c r="M18" s="114"/>
    </row>
    <row r="19" spans="1:13" s="27" customFormat="1">
      <c r="A19" s="34" t="s">
        <v>175</v>
      </c>
      <c r="B19" s="29"/>
      <c r="C19" s="29"/>
      <c r="D19" s="29"/>
      <c r="E19" s="29"/>
      <c r="F19" s="29"/>
      <c r="G19" s="31">
        <v>5927</v>
      </c>
      <c r="H19" s="30"/>
      <c r="I19" s="29"/>
      <c r="J19" s="29"/>
      <c r="K19" s="31">
        <v>17029</v>
      </c>
      <c r="L19" s="29">
        <f>SUM(L13:L15)</f>
        <v>0</v>
      </c>
      <c r="M19" s="35">
        <f>L19/2</f>
        <v>0</v>
      </c>
    </row>
    <row r="20" spans="1:13" s="14" customFormat="1" ht="75">
      <c r="A20" s="137" t="s">
        <v>176</v>
      </c>
      <c r="B20" s="121">
        <v>3</v>
      </c>
      <c r="C20" s="120" t="s">
        <v>5</v>
      </c>
      <c r="D20" s="37" t="s">
        <v>31</v>
      </c>
      <c r="E20" s="38">
        <v>9</v>
      </c>
      <c r="F20" s="38">
        <v>9</v>
      </c>
      <c r="G20" s="79"/>
      <c r="H20" s="37" t="s">
        <v>162</v>
      </c>
      <c r="I20" s="38">
        <v>8</v>
      </c>
      <c r="J20" s="38">
        <v>8</v>
      </c>
      <c r="K20" s="16"/>
      <c r="L20" s="42">
        <v>0</v>
      </c>
      <c r="M20" s="53"/>
    </row>
    <row r="21" spans="1:13" s="14" customFormat="1" ht="60">
      <c r="A21" s="137"/>
      <c r="B21" s="123"/>
      <c r="C21" s="120"/>
      <c r="D21" s="37" t="s">
        <v>32</v>
      </c>
      <c r="E21" s="38">
        <v>182</v>
      </c>
      <c r="F21" s="38">
        <v>183</v>
      </c>
      <c r="G21" s="79"/>
      <c r="H21" s="37" t="s">
        <v>32</v>
      </c>
      <c r="I21" s="38">
        <v>184</v>
      </c>
      <c r="J21" s="38">
        <v>184</v>
      </c>
      <c r="K21" s="16"/>
      <c r="L21" s="42">
        <v>1</v>
      </c>
      <c r="M21" s="53"/>
    </row>
    <row r="22" spans="1:13" s="14" customFormat="1" ht="32.25" customHeight="1">
      <c r="A22" s="137"/>
      <c r="B22" s="123"/>
      <c r="C22" s="120"/>
      <c r="D22" s="37" t="s">
        <v>33</v>
      </c>
      <c r="E22" s="38">
        <v>1619</v>
      </c>
      <c r="F22" s="38">
        <v>1614</v>
      </c>
      <c r="G22" s="79"/>
      <c r="H22" s="37" t="s">
        <v>33</v>
      </c>
      <c r="I22" s="38">
        <v>1466</v>
      </c>
      <c r="J22" s="38">
        <v>1466</v>
      </c>
      <c r="K22" s="16"/>
      <c r="L22" s="42">
        <v>0</v>
      </c>
      <c r="M22" s="53"/>
    </row>
    <row r="23" spans="1:13" s="14" customFormat="1" ht="60">
      <c r="A23" s="137"/>
      <c r="B23" s="123"/>
      <c r="C23" s="120"/>
      <c r="D23" s="37"/>
      <c r="E23" s="38"/>
      <c r="F23" s="38"/>
      <c r="G23" s="79"/>
      <c r="H23" s="37" t="s">
        <v>163</v>
      </c>
      <c r="I23" s="38">
        <v>8</v>
      </c>
      <c r="J23" s="38">
        <v>8</v>
      </c>
      <c r="K23" s="16"/>
      <c r="L23" s="17"/>
      <c r="M23" s="53"/>
    </row>
    <row r="24" spans="1:13" s="14" customFormat="1" ht="90">
      <c r="A24" s="137"/>
      <c r="B24" s="123"/>
      <c r="C24" s="120"/>
      <c r="D24" s="37"/>
      <c r="E24" s="38"/>
      <c r="F24" s="38"/>
      <c r="G24" s="79"/>
      <c r="H24" s="37" t="s">
        <v>164</v>
      </c>
      <c r="I24" s="38">
        <v>100</v>
      </c>
      <c r="J24" s="38">
        <v>100</v>
      </c>
      <c r="K24" s="16"/>
      <c r="L24" s="17"/>
      <c r="M24" s="53"/>
    </row>
    <row r="25" spans="1:13" s="14" customFormat="1">
      <c r="A25" s="137"/>
      <c r="B25" s="122"/>
      <c r="C25" s="29" t="s">
        <v>2</v>
      </c>
      <c r="D25" s="76"/>
      <c r="E25" s="80"/>
      <c r="F25" s="80"/>
      <c r="G25" s="81">
        <v>59751.5</v>
      </c>
      <c r="H25" s="57"/>
      <c r="I25" s="56"/>
      <c r="J25" s="56"/>
      <c r="K25" s="81">
        <v>64055.1</v>
      </c>
      <c r="L25" s="29">
        <f>SUM(L20:L22)</f>
        <v>1</v>
      </c>
      <c r="M25" s="43">
        <f>L25/3</f>
        <v>0.33333333333333331</v>
      </c>
    </row>
    <row r="26" spans="1:13" s="14" customFormat="1" ht="31.5" customHeight="1">
      <c r="A26" s="137"/>
      <c r="B26" s="121">
        <v>4</v>
      </c>
      <c r="C26" s="120" t="s">
        <v>35</v>
      </c>
      <c r="D26" s="82" t="s">
        <v>36</v>
      </c>
      <c r="E26" s="38">
        <v>5</v>
      </c>
      <c r="F26" s="38">
        <v>5</v>
      </c>
      <c r="G26" s="39"/>
      <c r="H26" s="82" t="s">
        <v>36</v>
      </c>
      <c r="I26" s="38">
        <v>4</v>
      </c>
      <c r="J26" s="38">
        <v>4</v>
      </c>
      <c r="K26" s="16"/>
      <c r="L26" s="42">
        <v>0</v>
      </c>
      <c r="M26" s="112"/>
    </row>
    <row r="27" spans="1:13" s="14" customFormat="1" ht="48" customHeight="1">
      <c r="A27" s="137"/>
      <c r="B27" s="123"/>
      <c r="C27" s="120"/>
      <c r="D27" s="37" t="s">
        <v>37</v>
      </c>
      <c r="E27" s="38">
        <v>6</v>
      </c>
      <c r="F27" s="38">
        <v>5</v>
      </c>
      <c r="G27" s="39"/>
      <c r="H27" s="37" t="s">
        <v>37</v>
      </c>
      <c r="I27" s="38">
        <v>5</v>
      </c>
      <c r="J27" s="38">
        <v>5</v>
      </c>
      <c r="K27" s="16"/>
      <c r="L27" s="42">
        <v>0</v>
      </c>
      <c r="M27" s="113"/>
    </row>
    <row r="28" spans="1:13" s="14" customFormat="1" ht="46.5" customHeight="1">
      <c r="A28" s="137"/>
      <c r="B28" s="123"/>
      <c r="C28" s="120"/>
      <c r="D28" s="37"/>
      <c r="E28" s="38"/>
      <c r="F28" s="38"/>
      <c r="G28" s="39"/>
      <c r="H28" s="37" t="s">
        <v>167</v>
      </c>
      <c r="I28" s="38">
        <v>4</v>
      </c>
      <c r="J28" s="38">
        <v>4</v>
      </c>
      <c r="K28" s="16"/>
      <c r="L28" s="17"/>
      <c r="M28" s="113"/>
    </row>
    <row r="29" spans="1:13" s="14" customFormat="1" ht="90">
      <c r="A29" s="137"/>
      <c r="B29" s="123"/>
      <c r="C29" s="120"/>
      <c r="D29" s="37"/>
      <c r="E29" s="38"/>
      <c r="F29" s="38"/>
      <c r="G29" s="39"/>
      <c r="H29" s="37" t="s">
        <v>164</v>
      </c>
      <c r="I29" s="38">
        <v>100</v>
      </c>
      <c r="J29" s="38">
        <v>100</v>
      </c>
      <c r="K29" s="16"/>
      <c r="L29" s="17"/>
      <c r="M29" s="114"/>
    </row>
    <row r="30" spans="1:13" s="14" customFormat="1">
      <c r="A30" s="137"/>
      <c r="B30" s="122"/>
      <c r="C30" s="29" t="s">
        <v>2</v>
      </c>
      <c r="D30" s="76"/>
      <c r="E30" s="80"/>
      <c r="F30" s="80"/>
      <c r="G30" s="31">
        <v>41574.400000000001</v>
      </c>
      <c r="H30" s="57"/>
      <c r="I30" s="80"/>
      <c r="J30" s="80"/>
      <c r="K30" s="31">
        <v>42682.9</v>
      </c>
      <c r="L30" s="29">
        <f>L26+L27</f>
        <v>0</v>
      </c>
      <c r="M30" s="43">
        <f>L30/3</f>
        <v>0</v>
      </c>
    </row>
    <row r="31" spans="1:13" s="14" customFormat="1" ht="76.5" customHeight="1">
      <c r="A31" s="137" t="s">
        <v>176</v>
      </c>
      <c r="B31" s="121">
        <v>5</v>
      </c>
      <c r="C31" s="120" t="s">
        <v>41</v>
      </c>
      <c r="D31" s="37" t="s">
        <v>39</v>
      </c>
      <c r="E31" s="38">
        <v>16</v>
      </c>
      <c r="F31" s="38">
        <v>16</v>
      </c>
      <c r="G31" s="39"/>
      <c r="H31" s="37" t="s">
        <v>38</v>
      </c>
      <c r="I31" s="38">
        <v>16</v>
      </c>
      <c r="J31" s="38">
        <v>16</v>
      </c>
      <c r="K31" s="16"/>
      <c r="L31" s="42">
        <v>1</v>
      </c>
      <c r="M31" s="36"/>
    </row>
    <row r="32" spans="1:13" s="14" customFormat="1" ht="46.5" customHeight="1">
      <c r="A32" s="137"/>
      <c r="B32" s="123"/>
      <c r="C32" s="120"/>
      <c r="D32" s="37" t="s">
        <v>40</v>
      </c>
      <c r="E32" s="38">
        <v>1141</v>
      </c>
      <c r="F32" s="38">
        <v>1336</v>
      </c>
      <c r="G32" s="39"/>
      <c r="H32" s="37" t="s">
        <v>40</v>
      </c>
      <c r="I32" s="45">
        <v>1145</v>
      </c>
      <c r="J32" s="38">
        <v>1145</v>
      </c>
      <c r="K32" s="16"/>
      <c r="L32" s="42">
        <v>0</v>
      </c>
      <c r="M32" s="36"/>
    </row>
    <row r="33" spans="1:13" s="27" customFormat="1">
      <c r="A33" s="137"/>
      <c r="B33" s="122"/>
      <c r="C33" s="29" t="s">
        <v>2</v>
      </c>
      <c r="D33" s="76"/>
      <c r="E33" s="80"/>
      <c r="F33" s="80"/>
      <c r="G33" s="31">
        <v>2094.6</v>
      </c>
      <c r="H33" s="87"/>
      <c r="I33" s="80"/>
      <c r="J33" s="80"/>
      <c r="K33" s="31">
        <v>2094.6</v>
      </c>
      <c r="L33" s="29">
        <f>SUM(L31:L32)</f>
        <v>1</v>
      </c>
      <c r="M33" s="43">
        <f>L33/2</f>
        <v>0.5</v>
      </c>
    </row>
    <row r="34" spans="1:13" s="14" customFormat="1" ht="60" customHeight="1">
      <c r="A34" s="137"/>
      <c r="B34" s="121">
        <v>6</v>
      </c>
      <c r="C34" s="120" t="s">
        <v>42</v>
      </c>
      <c r="D34" s="37" t="s">
        <v>89</v>
      </c>
      <c r="E34" s="38">
        <v>20</v>
      </c>
      <c r="F34" s="38">
        <v>20</v>
      </c>
      <c r="G34" s="41"/>
      <c r="H34" s="37" t="s">
        <v>89</v>
      </c>
      <c r="I34" s="45">
        <v>19</v>
      </c>
      <c r="J34" s="38">
        <v>19</v>
      </c>
      <c r="K34" s="41"/>
      <c r="L34" s="42">
        <v>1</v>
      </c>
      <c r="M34" s="44"/>
    </row>
    <row r="35" spans="1:13" s="14" customFormat="1" ht="60">
      <c r="A35" s="137"/>
      <c r="B35" s="123"/>
      <c r="C35" s="120"/>
      <c r="D35" s="37" t="s">
        <v>43</v>
      </c>
      <c r="E35" s="38">
        <v>2173</v>
      </c>
      <c r="F35" s="38">
        <v>1981</v>
      </c>
      <c r="G35" s="41"/>
      <c r="H35" s="37" t="s">
        <v>43</v>
      </c>
      <c r="I35" s="45">
        <v>1934</v>
      </c>
      <c r="J35" s="38">
        <v>1836</v>
      </c>
      <c r="K35" s="41"/>
      <c r="L35" s="42">
        <v>1</v>
      </c>
      <c r="M35" s="44"/>
    </row>
    <row r="36" spans="1:13" s="14" customFormat="1">
      <c r="A36" s="137"/>
      <c r="B36" s="122"/>
      <c r="C36" s="29" t="s">
        <v>2</v>
      </c>
      <c r="D36" s="76"/>
      <c r="E36" s="80"/>
      <c r="F36" s="80"/>
      <c r="G36" s="31">
        <v>2480.9</v>
      </c>
      <c r="H36" s="57"/>
      <c r="I36" s="56"/>
      <c r="J36" s="80"/>
      <c r="K36" s="31">
        <v>2455.8000000000002</v>
      </c>
      <c r="L36" s="29">
        <f>SUM(L34:L35)</f>
        <v>2</v>
      </c>
      <c r="M36" s="43">
        <f>L36</f>
        <v>2</v>
      </c>
    </row>
    <row r="37" spans="1:13" s="14" customFormat="1" ht="45">
      <c r="A37" s="137"/>
      <c r="B37" s="119">
        <v>7</v>
      </c>
      <c r="C37" s="120" t="s">
        <v>34</v>
      </c>
      <c r="D37" s="82" t="s">
        <v>25</v>
      </c>
      <c r="E37" s="38">
        <v>21</v>
      </c>
      <c r="F37" s="38">
        <v>21</v>
      </c>
      <c r="G37" s="39"/>
      <c r="H37" s="82" t="s">
        <v>165</v>
      </c>
      <c r="I37" s="38">
        <v>20</v>
      </c>
      <c r="J37" s="38">
        <v>20</v>
      </c>
      <c r="K37" s="59"/>
      <c r="L37" s="42">
        <v>0</v>
      </c>
      <c r="M37" s="53"/>
    </row>
    <row r="38" spans="1:13" s="14" customFormat="1" ht="45">
      <c r="A38" s="137"/>
      <c r="B38" s="119"/>
      <c r="C38" s="120"/>
      <c r="D38" s="82" t="s">
        <v>26</v>
      </c>
      <c r="E38" s="38">
        <v>4942</v>
      </c>
      <c r="F38" s="38">
        <v>4985</v>
      </c>
      <c r="G38" s="39"/>
      <c r="H38" s="82" t="s">
        <v>26</v>
      </c>
      <c r="I38" s="38">
        <v>5090</v>
      </c>
      <c r="J38" s="38">
        <v>5090</v>
      </c>
      <c r="K38" s="59"/>
      <c r="L38" s="42">
        <v>1</v>
      </c>
      <c r="M38" s="53"/>
    </row>
    <row r="39" spans="1:13" s="14" customFormat="1" ht="32.25" customHeight="1">
      <c r="A39" s="137"/>
      <c r="B39" s="119"/>
      <c r="C39" s="120"/>
      <c r="D39" s="37" t="s">
        <v>27</v>
      </c>
      <c r="E39" s="38">
        <v>273</v>
      </c>
      <c r="F39" s="38">
        <v>280</v>
      </c>
      <c r="G39" s="39"/>
      <c r="H39" s="37" t="s">
        <v>27</v>
      </c>
      <c r="I39" s="38">
        <v>284</v>
      </c>
      <c r="J39" s="38">
        <v>284</v>
      </c>
      <c r="K39" s="59"/>
      <c r="L39" s="42">
        <v>1</v>
      </c>
      <c r="M39" s="53"/>
    </row>
    <row r="40" spans="1:13" s="14" customFormat="1" ht="45">
      <c r="A40" s="137"/>
      <c r="B40" s="119"/>
      <c r="C40" s="120"/>
      <c r="D40" s="37" t="s">
        <v>28</v>
      </c>
      <c r="E40" s="38">
        <v>21</v>
      </c>
      <c r="F40" s="38">
        <v>21</v>
      </c>
      <c r="G40" s="39"/>
      <c r="H40" s="37" t="s">
        <v>28</v>
      </c>
      <c r="I40" s="38">
        <v>20</v>
      </c>
      <c r="J40" s="38">
        <v>20</v>
      </c>
      <c r="K40" s="16"/>
      <c r="L40" s="42">
        <v>0</v>
      </c>
      <c r="M40" s="53"/>
    </row>
    <row r="41" spans="1:13" s="14" customFormat="1" ht="62.25" customHeight="1">
      <c r="A41" s="137"/>
      <c r="B41" s="119"/>
      <c r="C41" s="120"/>
      <c r="D41" s="37" t="s">
        <v>29</v>
      </c>
      <c r="E41" s="38">
        <v>12</v>
      </c>
      <c r="F41" s="38">
        <v>17</v>
      </c>
      <c r="G41" s="39"/>
      <c r="H41" s="37" t="s">
        <v>166</v>
      </c>
      <c r="I41" s="38">
        <v>17</v>
      </c>
      <c r="J41" s="38">
        <v>17</v>
      </c>
      <c r="K41" s="16"/>
      <c r="L41" s="42">
        <v>0</v>
      </c>
      <c r="M41" s="53"/>
    </row>
    <row r="42" spans="1:13" s="14" customFormat="1" ht="60">
      <c r="A42" s="137"/>
      <c r="B42" s="119"/>
      <c r="C42" s="120"/>
      <c r="D42" s="37" t="s">
        <v>30</v>
      </c>
      <c r="E42" s="38">
        <v>610</v>
      </c>
      <c r="F42" s="38">
        <v>689</v>
      </c>
      <c r="G42" s="39"/>
      <c r="H42" s="37" t="s">
        <v>30</v>
      </c>
      <c r="I42" s="38">
        <v>728</v>
      </c>
      <c r="J42" s="38">
        <v>719</v>
      </c>
      <c r="K42" s="41"/>
      <c r="L42" s="42">
        <v>1</v>
      </c>
      <c r="M42" s="53"/>
    </row>
    <row r="43" spans="1:13" s="14" customFormat="1" ht="90">
      <c r="A43" s="137" t="s">
        <v>176</v>
      </c>
      <c r="B43" s="121"/>
      <c r="C43" s="84"/>
      <c r="D43" s="37"/>
      <c r="E43" s="38"/>
      <c r="F43" s="38"/>
      <c r="G43" s="39"/>
      <c r="H43" s="37" t="s">
        <v>164</v>
      </c>
      <c r="I43" s="38">
        <v>100</v>
      </c>
      <c r="J43" s="38">
        <v>100</v>
      </c>
      <c r="K43" s="41"/>
      <c r="L43" s="42"/>
      <c r="M43" s="53"/>
    </row>
    <row r="44" spans="1:13" s="14" customFormat="1">
      <c r="A44" s="137"/>
      <c r="B44" s="122"/>
      <c r="C44" s="29" t="s">
        <v>2</v>
      </c>
      <c r="D44" s="76"/>
      <c r="E44" s="80"/>
      <c r="F44" s="80"/>
      <c r="G44" s="31">
        <v>64066.400000000001</v>
      </c>
      <c r="H44" s="57"/>
      <c r="I44" s="56"/>
      <c r="J44" s="56"/>
      <c r="K44" s="31">
        <v>69626.2</v>
      </c>
      <c r="L44" s="29">
        <f>SUM(L37:L42)</f>
        <v>3</v>
      </c>
      <c r="M44" s="43">
        <f>L44/4</f>
        <v>0.75</v>
      </c>
    </row>
    <row r="45" spans="1:13" s="14" customFormat="1" ht="120">
      <c r="A45" s="137"/>
      <c r="B45" s="119">
        <v>8</v>
      </c>
      <c r="C45" s="86" t="s">
        <v>168</v>
      </c>
      <c r="D45" s="46" t="s">
        <v>44</v>
      </c>
      <c r="E45" s="45">
        <v>64</v>
      </c>
      <c r="F45" s="45">
        <v>69</v>
      </c>
      <c r="G45" s="19"/>
      <c r="H45" s="46" t="s">
        <v>44</v>
      </c>
      <c r="I45" s="45">
        <v>64</v>
      </c>
      <c r="J45" s="45">
        <v>64</v>
      </c>
      <c r="K45" s="19"/>
      <c r="L45" s="89">
        <v>0</v>
      </c>
      <c r="M45" s="106"/>
    </row>
    <row r="46" spans="1:13" s="63" customFormat="1">
      <c r="A46" s="137"/>
      <c r="B46" s="119"/>
      <c r="C46" s="29" t="s">
        <v>2</v>
      </c>
      <c r="D46" s="30"/>
      <c r="E46" s="29"/>
      <c r="F46" s="29"/>
      <c r="G46" s="31">
        <v>1328</v>
      </c>
      <c r="H46" s="30"/>
      <c r="I46" s="29"/>
      <c r="J46" s="29"/>
      <c r="K46" s="31">
        <v>1366.8</v>
      </c>
      <c r="L46" s="47">
        <f>SUM(L45)</f>
        <v>0</v>
      </c>
      <c r="M46" s="43">
        <f>L46/2</f>
        <v>0</v>
      </c>
    </row>
    <row r="47" spans="1:13" s="14" customFormat="1" ht="166.5" customHeight="1">
      <c r="A47" s="137"/>
      <c r="B47" s="119">
        <v>9</v>
      </c>
      <c r="C47" s="109" t="s">
        <v>169</v>
      </c>
      <c r="D47" s="46"/>
      <c r="E47" s="45"/>
      <c r="F47" s="45"/>
      <c r="G47" s="19"/>
      <c r="H47" s="46" t="s">
        <v>170</v>
      </c>
      <c r="I47" s="45">
        <v>344</v>
      </c>
      <c r="J47" s="45">
        <v>348</v>
      </c>
      <c r="K47" s="19"/>
      <c r="L47" s="89"/>
      <c r="M47" s="106" t="s">
        <v>82</v>
      </c>
    </row>
    <row r="48" spans="1:13" s="63" customFormat="1">
      <c r="A48" s="137"/>
      <c r="B48" s="119"/>
      <c r="C48" s="29" t="s">
        <v>2</v>
      </c>
      <c r="D48" s="30"/>
      <c r="E48" s="29"/>
      <c r="F48" s="29"/>
      <c r="G48" s="31">
        <v>0</v>
      </c>
      <c r="H48" s="30"/>
      <c r="I48" s="29"/>
      <c r="J48" s="29"/>
      <c r="K48" s="31">
        <v>300.39999999999998</v>
      </c>
      <c r="L48" s="47">
        <f>SUM(L47)</f>
        <v>0</v>
      </c>
      <c r="M48" s="43">
        <f>L48/1</f>
        <v>0</v>
      </c>
    </row>
    <row r="49" spans="1:13" s="14" customFormat="1" ht="33" customHeight="1">
      <c r="A49" s="137"/>
      <c r="B49" s="119">
        <v>10</v>
      </c>
      <c r="C49" s="128" t="s">
        <v>171</v>
      </c>
      <c r="D49" s="46"/>
      <c r="E49" s="45"/>
      <c r="F49" s="45"/>
      <c r="G49" s="19"/>
      <c r="H49" s="46" t="s">
        <v>172</v>
      </c>
      <c r="I49" s="45">
        <v>4</v>
      </c>
      <c r="J49" s="45">
        <v>4</v>
      </c>
      <c r="K49" s="19"/>
      <c r="L49" s="89"/>
      <c r="M49" s="115" t="s">
        <v>82</v>
      </c>
    </row>
    <row r="50" spans="1:13" s="14" customFormat="1" ht="87" customHeight="1">
      <c r="A50" s="137"/>
      <c r="B50" s="119"/>
      <c r="C50" s="128"/>
      <c r="D50" s="46"/>
      <c r="E50" s="45"/>
      <c r="F50" s="45"/>
      <c r="G50" s="19"/>
      <c r="H50" s="46" t="s">
        <v>173</v>
      </c>
      <c r="I50" s="45">
        <v>5</v>
      </c>
      <c r="J50" s="45">
        <v>5</v>
      </c>
      <c r="K50" s="19"/>
      <c r="L50" s="89"/>
      <c r="M50" s="116"/>
    </row>
    <row r="51" spans="1:13" s="63" customFormat="1">
      <c r="A51" s="137"/>
      <c r="B51" s="119"/>
      <c r="C51" s="29" t="s">
        <v>2</v>
      </c>
      <c r="D51" s="30"/>
      <c r="E51" s="29"/>
      <c r="F51" s="29"/>
      <c r="G51" s="31">
        <v>0</v>
      </c>
      <c r="H51" s="30"/>
      <c r="I51" s="29"/>
      <c r="J51" s="29"/>
      <c r="K51" s="31">
        <v>277.89999999999998</v>
      </c>
      <c r="L51" s="47">
        <f>SUM(L49)</f>
        <v>0</v>
      </c>
      <c r="M51" s="43">
        <f>L51/1</f>
        <v>0</v>
      </c>
    </row>
    <row r="52" spans="1:13" s="27" customFormat="1">
      <c r="A52" s="129" t="s">
        <v>86</v>
      </c>
      <c r="B52" s="130"/>
      <c r="C52" s="130"/>
      <c r="D52" s="29"/>
      <c r="E52" s="29"/>
      <c r="F52" s="29"/>
      <c r="G52" s="31">
        <f>G25+G30+G33+G36+G44+G46+G48+G51</f>
        <v>171295.8</v>
      </c>
      <c r="H52" s="30"/>
      <c r="I52" s="29"/>
      <c r="J52" s="29"/>
      <c r="K52" s="31">
        <f>K25+K30+K33+K36+K44+K46+K48+K51</f>
        <v>182859.69999999998</v>
      </c>
      <c r="L52" s="76"/>
      <c r="M52" s="88"/>
    </row>
    <row r="53" spans="1:13" s="27" customFormat="1" ht="48" customHeight="1">
      <c r="A53" s="90" t="s">
        <v>177</v>
      </c>
      <c r="B53" s="75">
        <v>11</v>
      </c>
      <c r="C53" s="75" t="s">
        <v>6</v>
      </c>
      <c r="D53" s="37" t="s">
        <v>23</v>
      </c>
      <c r="E53" s="42">
        <v>21</v>
      </c>
      <c r="F53" s="42">
        <v>5</v>
      </c>
      <c r="G53" s="39"/>
      <c r="H53" s="37" t="s">
        <v>100</v>
      </c>
      <c r="I53" s="38">
        <v>4</v>
      </c>
      <c r="J53" s="38">
        <v>4</v>
      </c>
      <c r="K53" s="41"/>
      <c r="L53" s="42">
        <v>1</v>
      </c>
      <c r="M53" s="117"/>
    </row>
    <row r="54" spans="1:13" s="27" customFormat="1" ht="60">
      <c r="A54" s="137" t="s">
        <v>177</v>
      </c>
      <c r="B54" s="134"/>
      <c r="C54" s="75"/>
      <c r="D54" s="37" t="s">
        <v>24</v>
      </c>
      <c r="E54" s="42">
        <v>3</v>
      </c>
      <c r="F54" s="15">
        <v>3</v>
      </c>
      <c r="G54" s="39"/>
      <c r="H54" s="37"/>
      <c r="I54" s="38"/>
      <c r="J54" s="38"/>
      <c r="K54" s="41"/>
      <c r="L54" s="42"/>
      <c r="M54" s="117"/>
    </row>
    <row r="55" spans="1:13" s="27" customFormat="1">
      <c r="A55" s="137"/>
      <c r="B55" s="136"/>
      <c r="C55" s="29" t="s">
        <v>2</v>
      </c>
      <c r="D55" s="29"/>
      <c r="E55" s="29"/>
      <c r="F55" s="29"/>
      <c r="G55" s="31">
        <v>87.6</v>
      </c>
      <c r="H55" s="30"/>
      <c r="I55" s="169"/>
      <c r="J55" s="169"/>
      <c r="K55" s="31">
        <v>63.8</v>
      </c>
      <c r="L55" s="29">
        <f>SUM(L53:L54)</f>
        <v>1</v>
      </c>
      <c r="M55" s="43">
        <f>L55</f>
        <v>1</v>
      </c>
    </row>
    <row r="56" spans="1:13" s="48" customFormat="1" ht="46.5" customHeight="1">
      <c r="A56" s="137"/>
      <c r="B56" s="156">
        <v>12</v>
      </c>
      <c r="C56" s="128" t="s">
        <v>101</v>
      </c>
      <c r="D56" s="70"/>
      <c r="E56" s="70"/>
      <c r="F56" s="70"/>
      <c r="G56" s="71"/>
      <c r="H56" s="46" t="s">
        <v>103</v>
      </c>
      <c r="I56" s="45">
        <v>157.6</v>
      </c>
      <c r="J56" s="45">
        <v>157.6</v>
      </c>
      <c r="K56" s="71"/>
      <c r="L56" s="70"/>
      <c r="M56" s="117" t="s">
        <v>82</v>
      </c>
    </row>
    <row r="57" spans="1:13" s="48" customFormat="1" ht="60.75" customHeight="1">
      <c r="A57" s="137"/>
      <c r="B57" s="157"/>
      <c r="C57" s="128"/>
      <c r="D57" s="70"/>
      <c r="E57" s="70"/>
      <c r="F57" s="70"/>
      <c r="G57" s="71"/>
      <c r="H57" s="46" t="s">
        <v>104</v>
      </c>
      <c r="I57" s="45">
        <v>4.5</v>
      </c>
      <c r="J57" s="45">
        <v>4.5</v>
      </c>
      <c r="K57" s="71"/>
      <c r="L57" s="70"/>
      <c r="M57" s="117"/>
    </row>
    <row r="58" spans="1:13" s="27" customFormat="1">
      <c r="A58" s="137"/>
      <c r="B58" s="158"/>
      <c r="C58" s="29" t="s">
        <v>2</v>
      </c>
      <c r="D58" s="29"/>
      <c r="E58" s="29"/>
      <c r="F58" s="29"/>
      <c r="G58" s="31">
        <v>0</v>
      </c>
      <c r="H58" s="30"/>
      <c r="I58" s="169"/>
      <c r="J58" s="169"/>
      <c r="K58" s="31">
        <v>162.1</v>
      </c>
      <c r="L58" s="29">
        <f>SUM(L56:L57)</f>
        <v>0</v>
      </c>
      <c r="M58" s="43">
        <f>L58/3</f>
        <v>0</v>
      </c>
    </row>
    <row r="59" spans="1:13" s="48" customFormat="1" ht="79.5" customHeight="1">
      <c r="A59" s="137"/>
      <c r="B59" s="128">
        <v>13</v>
      </c>
      <c r="C59" s="109" t="s">
        <v>102</v>
      </c>
      <c r="D59" s="70"/>
      <c r="E59" s="70"/>
      <c r="F59" s="70"/>
      <c r="G59" s="71"/>
      <c r="H59" s="18" t="s">
        <v>105</v>
      </c>
      <c r="I59" s="45">
        <v>45720</v>
      </c>
      <c r="J59" s="45">
        <v>45720</v>
      </c>
      <c r="K59" s="71"/>
      <c r="L59" s="70"/>
      <c r="M59" s="106" t="s">
        <v>82</v>
      </c>
    </row>
    <row r="60" spans="1:13" s="27" customFormat="1">
      <c r="A60" s="137"/>
      <c r="B60" s="128"/>
      <c r="C60" s="29" t="s">
        <v>2</v>
      </c>
      <c r="D60" s="29"/>
      <c r="E60" s="29"/>
      <c r="F60" s="29"/>
      <c r="G60" s="31">
        <v>0</v>
      </c>
      <c r="H60" s="30"/>
      <c r="I60" s="169"/>
      <c r="J60" s="169"/>
      <c r="K60" s="31">
        <v>739.2</v>
      </c>
      <c r="L60" s="29">
        <f>SUM(L58:L59)</f>
        <v>0</v>
      </c>
      <c r="M60" s="43">
        <f>L60/3</f>
        <v>0</v>
      </c>
    </row>
    <row r="61" spans="1:13" s="48" customFormat="1" ht="44.25" customHeight="1">
      <c r="A61" s="137"/>
      <c r="B61" s="128">
        <v>14</v>
      </c>
      <c r="C61" s="109" t="s">
        <v>106</v>
      </c>
      <c r="D61" s="70"/>
      <c r="E61" s="70"/>
      <c r="F61" s="70"/>
      <c r="G61" s="71"/>
      <c r="H61" s="18" t="s">
        <v>107</v>
      </c>
      <c r="I61" s="45">
        <v>25</v>
      </c>
      <c r="J61" s="45">
        <v>25</v>
      </c>
      <c r="K61" s="71"/>
      <c r="L61" s="70"/>
      <c r="M61" s="106" t="s">
        <v>82</v>
      </c>
    </row>
    <row r="62" spans="1:13" s="27" customFormat="1">
      <c r="A62" s="137"/>
      <c r="B62" s="128"/>
      <c r="C62" s="29" t="s">
        <v>2</v>
      </c>
      <c r="D62" s="29"/>
      <c r="E62" s="29"/>
      <c r="F62" s="29"/>
      <c r="G62" s="31">
        <v>0</v>
      </c>
      <c r="H62" s="30"/>
      <c r="I62" s="29"/>
      <c r="J62" s="29"/>
      <c r="K62" s="31">
        <v>150</v>
      </c>
      <c r="L62" s="29">
        <f>SUM(L60:L61)</f>
        <v>0</v>
      </c>
      <c r="M62" s="43">
        <f>L62/3</f>
        <v>0</v>
      </c>
    </row>
    <row r="63" spans="1:13" s="14" customFormat="1" ht="76.5" customHeight="1">
      <c r="A63" s="137"/>
      <c r="B63" s="120">
        <v>15</v>
      </c>
      <c r="C63" s="120" t="s">
        <v>7</v>
      </c>
      <c r="D63" s="37" t="s">
        <v>50</v>
      </c>
      <c r="E63" s="49" t="s">
        <v>51</v>
      </c>
      <c r="F63" s="38">
        <v>1888</v>
      </c>
      <c r="G63" s="39"/>
      <c r="H63" s="52"/>
      <c r="I63" s="17"/>
      <c r="J63" s="17"/>
      <c r="K63" s="16"/>
      <c r="L63" s="17"/>
      <c r="M63" s="117" t="s">
        <v>181</v>
      </c>
    </row>
    <row r="64" spans="1:13" s="14" customFormat="1" ht="117" customHeight="1">
      <c r="A64" s="137"/>
      <c r="B64" s="120"/>
      <c r="C64" s="120"/>
      <c r="D64" s="37" t="s">
        <v>52</v>
      </c>
      <c r="E64" s="49" t="s">
        <v>53</v>
      </c>
      <c r="F64" s="38">
        <v>3410</v>
      </c>
      <c r="G64" s="39"/>
      <c r="H64" s="37" t="s">
        <v>128</v>
      </c>
      <c r="I64" s="49" t="s">
        <v>53</v>
      </c>
      <c r="J64" s="73" t="s">
        <v>129</v>
      </c>
      <c r="K64" s="16"/>
      <c r="L64" s="42">
        <v>1</v>
      </c>
      <c r="M64" s="117"/>
    </row>
    <row r="65" spans="1:13" s="14" customFormat="1" ht="60.75" customHeight="1">
      <c r="A65" s="137"/>
      <c r="B65" s="120"/>
      <c r="C65" s="120"/>
      <c r="D65" s="37"/>
      <c r="E65" s="38"/>
      <c r="F65" s="38"/>
      <c r="G65" s="39"/>
      <c r="H65" s="37" t="s">
        <v>127</v>
      </c>
      <c r="I65" s="49" t="s">
        <v>51</v>
      </c>
      <c r="J65" s="73" t="s">
        <v>179</v>
      </c>
      <c r="K65" s="16"/>
      <c r="L65" s="17"/>
      <c r="M65" s="117"/>
    </row>
    <row r="66" spans="1:13" s="14" customFormat="1" ht="147" customHeight="1">
      <c r="A66" s="137" t="s">
        <v>177</v>
      </c>
      <c r="B66" s="134"/>
      <c r="C66" s="84"/>
      <c r="D66" s="37"/>
      <c r="E66" s="38"/>
      <c r="F66" s="38"/>
      <c r="G66" s="39"/>
      <c r="H66" s="37" t="s">
        <v>130</v>
      </c>
      <c r="I66" s="49" t="s">
        <v>131</v>
      </c>
      <c r="J66" s="45">
        <v>6</v>
      </c>
      <c r="K66" s="16"/>
      <c r="L66" s="17"/>
      <c r="M66" s="85"/>
    </row>
    <row r="67" spans="1:13" s="14" customFormat="1">
      <c r="A67" s="137"/>
      <c r="B67" s="136"/>
      <c r="C67" s="29" t="s">
        <v>2</v>
      </c>
      <c r="D67" s="29"/>
      <c r="E67" s="29"/>
      <c r="F67" s="29"/>
      <c r="G67" s="31">
        <v>2306.4</v>
      </c>
      <c r="H67" s="62"/>
      <c r="I67" s="54"/>
      <c r="J67" s="54"/>
      <c r="K67" s="31">
        <v>6655.7</v>
      </c>
      <c r="L67" s="29">
        <f>SUM(L63:L65)</f>
        <v>1</v>
      </c>
      <c r="M67" s="43">
        <f>L67/3</f>
        <v>0.33333333333333331</v>
      </c>
    </row>
    <row r="68" spans="1:13" s="14" customFormat="1" ht="105" customHeight="1">
      <c r="A68" s="137"/>
      <c r="B68" s="120">
        <v>16</v>
      </c>
      <c r="C68" s="120" t="s">
        <v>180</v>
      </c>
      <c r="D68" s="37" t="s">
        <v>54</v>
      </c>
      <c r="E68" s="38">
        <v>12</v>
      </c>
      <c r="F68" s="38">
        <v>12</v>
      </c>
      <c r="G68" s="58"/>
      <c r="H68" s="37" t="s">
        <v>118</v>
      </c>
      <c r="I68" s="38">
        <v>12</v>
      </c>
      <c r="J68" s="38">
        <v>12</v>
      </c>
      <c r="K68" s="16"/>
      <c r="L68" s="42">
        <v>0</v>
      </c>
      <c r="M68" s="159"/>
    </row>
    <row r="69" spans="1:13" s="14" customFormat="1" ht="274.5" customHeight="1">
      <c r="A69" s="137"/>
      <c r="B69" s="120"/>
      <c r="C69" s="120"/>
      <c r="D69" s="37" t="s">
        <v>55</v>
      </c>
      <c r="E69" s="49">
        <v>132</v>
      </c>
      <c r="F69" s="38">
        <v>132</v>
      </c>
      <c r="G69" s="58"/>
      <c r="H69" s="37" t="s">
        <v>55</v>
      </c>
      <c r="I69" s="49" t="s">
        <v>119</v>
      </c>
      <c r="J69" s="38">
        <v>132</v>
      </c>
      <c r="K69" s="16"/>
      <c r="L69" s="42">
        <v>0</v>
      </c>
      <c r="M69" s="160"/>
    </row>
    <row r="70" spans="1:13" s="14" customFormat="1" ht="60">
      <c r="A70" s="137"/>
      <c r="B70" s="120"/>
      <c r="C70" s="120"/>
      <c r="D70" s="37" t="s">
        <v>56</v>
      </c>
      <c r="E70" s="38">
        <v>245</v>
      </c>
      <c r="F70" s="38">
        <v>245</v>
      </c>
      <c r="G70" s="58"/>
      <c r="H70" s="37" t="s">
        <v>56</v>
      </c>
      <c r="I70" s="38">
        <v>245</v>
      </c>
      <c r="J70" s="38">
        <v>245</v>
      </c>
      <c r="K70" s="16"/>
      <c r="L70" s="42">
        <v>0</v>
      </c>
      <c r="M70" s="161"/>
    </row>
    <row r="71" spans="1:13" s="14" customFormat="1" ht="176.25" customHeight="1">
      <c r="A71" s="137" t="s">
        <v>177</v>
      </c>
      <c r="B71" s="134"/>
      <c r="C71" s="120"/>
      <c r="D71" s="37" t="s">
        <v>57</v>
      </c>
      <c r="E71" s="38">
        <v>38.683</v>
      </c>
      <c r="F71" s="38">
        <v>38.683</v>
      </c>
      <c r="G71" s="58"/>
      <c r="H71" s="37" t="s">
        <v>120</v>
      </c>
      <c r="I71" s="49" t="s">
        <v>121</v>
      </c>
      <c r="J71" s="45">
        <v>98.9</v>
      </c>
      <c r="K71" s="16"/>
      <c r="L71" s="42">
        <v>1</v>
      </c>
      <c r="M71" s="159"/>
    </row>
    <row r="72" spans="1:13" s="14" customFormat="1" ht="63" customHeight="1">
      <c r="A72" s="137"/>
      <c r="B72" s="135"/>
      <c r="C72" s="120"/>
      <c r="D72" s="37"/>
      <c r="E72" s="38"/>
      <c r="F72" s="38"/>
      <c r="G72" s="58"/>
      <c r="H72" s="37" t="s">
        <v>122</v>
      </c>
      <c r="I72" s="49" t="s">
        <v>123</v>
      </c>
      <c r="J72" s="45">
        <v>264</v>
      </c>
      <c r="K72" s="16"/>
      <c r="L72" s="17"/>
      <c r="M72" s="160"/>
    </row>
    <row r="73" spans="1:13" s="14" customFormat="1" ht="60">
      <c r="A73" s="137"/>
      <c r="B73" s="135"/>
      <c r="C73" s="120"/>
      <c r="D73" s="37"/>
      <c r="E73" s="38"/>
      <c r="F73" s="38"/>
      <c r="G73" s="58"/>
      <c r="H73" s="37" t="s">
        <v>124</v>
      </c>
      <c r="I73" s="49" t="s">
        <v>125</v>
      </c>
      <c r="J73" s="45">
        <v>40207.800000000003</v>
      </c>
      <c r="K73" s="16"/>
      <c r="L73" s="17"/>
      <c r="M73" s="160"/>
    </row>
    <row r="74" spans="1:13" s="14" customFormat="1" ht="60">
      <c r="A74" s="137"/>
      <c r="B74" s="135"/>
      <c r="C74" s="120"/>
      <c r="D74" s="37"/>
      <c r="E74" s="38"/>
      <c r="F74" s="38"/>
      <c r="G74" s="58"/>
      <c r="H74" s="37" t="s">
        <v>126</v>
      </c>
      <c r="I74" s="49">
        <v>12</v>
      </c>
      <c r="J74" s="45">
        <v>12</v>
      </c>
      <c r="K74" s="16"/>
      <c r="L74" s="17"/>
      <c r="M74" s="161"/>
    </row>
    <row r="75" spans="1:13" s="27" customFormat="1">
      <c r="A75" s="137"/>
      <c r="B75" s="136"/>
      <c r="C75" s="29" t="s">
        <v>2</v>
      </c>
      <c r="D75" s="29"/>
      <c r="E75" s="29"/>
      <c r="F75" s="29"/>
      <c r="G75" s="31">
        <v>2767.3</v>
      </c>
      <c r="H75" s="30"/>
      <c r="I75" s="29"/>
      <c r="J75" s="29"/>
      <c r="K75" s="31">
        <v>23267.7</v>
      </c>
      <c r="L75" s="29">
        <f>SUM(L68:L71)</f>
        <v>1</v>
      </c>
      <c r="M75" s="35">
        <f>L75/4</f>
        <v>0.25</v>
      </c>
    </row>
    <row r="76" spans="1:13" s="14" customFormat="1" ht="76.5" customHeight="1">
      <c r="A76" s="137"/>
      <c r="B76" s="119">
        <v>17</v>
      </c>
      <c r="C76" s="120" t="s">
        <v>8</v>
      </c>
      <c r="D76" s="37" t="s">
        <v>63</v>
      </c>
      <c r="E76" s="24">
        <v>1</v>
      </c>
      <c r="F76" s="24">
        <v>1</v>
      </c>
      <c r="G76" s="25"/>
      <c r="H76" s="37" t="s">
        <v>63</v>
      </c>
      <c r="I76" s="170">
        <v>2</v>
      </c>
      <c r="J76" s="170">
        <v>2</v>
      </c>
      <c r="K76" s="65"/>
      <c r="L76" s="64"/>
      <c r="M76" s="159"/>
    </row>
    <row r="77" spans="1:13" s="14" customFormat="1" ht="32.25" customHeight="1">
      <c r="A77" s="137"/>
      <c r="B77" s="119"/>
      <c r="C77" s="120"/>
      <c r="D77" s="37" t="s">
        <v>64</v>
      </c>
      <c r="E77" s="24">
        <v>2</v>
      </c>
      <c r="F77" s="24">
        <v>2</v>
      </c>
      <c r="G77" s="25"/>
      <c r="H77" s="52"/>
      <c r="I77" s="171"/>
      <c r="J77" s="171"/>
      <c r="K77" s="65"/>
      <c r="L77" s="64"/>
      <c r="M77" s="160"/>
    </row>
    <row r="78" spans="1:13" s="14" customFormat="1" ht="45">
      <c r="A78" s="137"/>
      <c r="B78" s="119"/>
      <c r="C78" s="120"/>
      <c r="D78" s="37" t="s">
        <v>65</v>
      </c>
      <c r="E78" s="24">
        <v>2</v>
      </c>
      <c r="F78" s="24">
        <v>2</v>
      </c>
      <c r="G78" s="25"/>
      <c r="H78" s="52"/>
      <c r="I78" s="171"/>
      <c r="J78" s="171"/>
      <c r="K78" s="65"/>
      <c r="L78" s="64"/>
      <c r="M78" s="160"/>
    </row>
    <row r="79" spans="1:13" s="14" customFormat="1" ht="75">
      <c r="A79" s="137"/>
      <c r="B79" s="119"/>
      <c r="C79" s="120"/>
      <c r="D79" s="37" t="s">
        <v>66</v>
      </c>
      <c r="E79" s="24">
        <v>2</v>
      </c>
      <c r="F79" s="24">
        <v>3.173</v>
      </c>
      <c r="G79" s="25"/>
      <c r="H79" s="52"/>
      <c r="I79" s="171"/>
      <c r="J79" s="171"/>
      <c r="K79" s="65"/>
      <c r="L79" s="64"/>
      <c r="M79" s="161"/>
    </row>
    <row r="80" spans="1:13" s="14" customFormat="1" ht="46.5" customHeight="1">
      <c r="A80" s="137" t="s">
        <v>177</v>
      </c>
      <c r="B80" s="121"/>
      <c r="C80" s="120"/>
      <c r="D80" s="37" t="s">
        <v>67</v>
      </c>
      <c r="E80" s="24">
        <v>2</v>
      </c>
      <c r="F80" s="24">
        <v>2</v>
      </c>
      <c r="G80" s="25"/>
      <c r="H80" s="52"/>
      <c r="I80" s="171"/>
      <c r="J80" s="171"/>
      <c r="K80" s="65"/>
      <c r="L80" s="64"/>
      <c r="M80" s="159"/>
    </row>
    <row r="81" spans="1:13" s="14" customFormat="1" ht="30">
      <c r="A81" s="137"/>
      <c r="B81" s="123"/>
      <c r="C81" s="120"/>
      <c r="D81" s="37" t="s">
        <v>68</v>
      </c>
      <c r="E81" s="24">
        <v>5</v>
      </c>
      <c r="F81" s="24">
        <v>0</v>
      </c>
      <c r="G81" s="25"/>
      <c r="H81" s="52"/>
      <c r="I81" s="171"/>
      <c r="J81" s="171"/>
      <c r="K81" s="65"/>
      <c r="L81" s="64"/>
      <c r="M81" s="160"/>
    </row>
    <row r="82" spans="1:13" s="14" customFormat="1" ht="30.75" customHeight="1">
      <c r="A82" s="137"/>
      <c r="B82" s="123"/>
      <c r="C82" s="120"/>
      <c r="D82" s="37"/>
      <c r="E82" s="24"/>
      <c r="F82" s="24"/>
      <c r="G82" s="25"/>
      <c r="H82" s="37" t="s">
        <v>108</v>
      </c>
      <c r="I82" s="40" t="s">
        <v>109</v>
      </c>
      <c r="J82" s="45">
        <v>24</v>
      </c>
      <c r="K82" s="65"/>
      <c r="L82" s="64"/>
      <c r="M82" s="160"/>
    </row>
    <row r="83" spans="1:13" s="27" customFormat="1" ht="45.75" customHeight="1">
      <c r="A83" s="137"/>
      <c r="B83" s="123"/>
      <c r="C83" s="120"/>
      <c r="D83" s="37"/>
      <c r="E83" s="24"/>
      <c r="F83" s="24"/>
      <c r="G83" s="25"/>
      <c r="H83" s="37" t="s">
        <v>110</v>
      </c>
      <c r="I83" s="170">
        <v>1</v>
      </c>
      <c r="J83" s="170">
        <v>1</v>
      </c>
      <c r="K83" s="26"/>
      <c r="L83" s="24"/>
      <c r="M83" s="160"/>
    </row>
    <row r="84" spans="1:13" s="27" customFormat="1" ht="75">
      <c r="A84" s="137"/>
      <c r="B84" s="123"/>
      <c r="C84" s="120"/>
      <c r="D84" s="37"/>
      <c r="E84" s="24"/>
      <c r="F84" s="24"/>
      <c r="G84" s="25"/>
      <c r="H84" s="37" t="s">
        <v>111</v>
      </c>
      <c r="I84" s="170">
        <v>2</v>
      </c>
      <c r="J84" s="170">
        <v>2</v>
      </c>
      <c r="K84" s="26"/>
      <c r="L84" s="24"/>
      <c r="M84" s="160"/>
    </row>
    <row r="85" spans="1:13" s="27" customFormat="1" ht="45.75" customHeight="1">
      <c r="A85" s="137"/>
      <c r="B85" s="123"/>
      <c r="C85" s="120"/>
      <c r="D85" s="37"/>
      <c r="E85" s="24"/>
      <c r="F85" s="24"/>
      <c r="G85" s="25"/>
      <c r="H85" s="37" t="s">
        <v>112</v>
      </c>
      <c r="I85" s="170">
        <v>3</v>
      </c>
      <c r="J85" s="170">
        <v>3</v>
      </c>
      <c r="K85" s="26"/>
      <c r="L85" s="24"/>
      <c r="M85" s="160"/>
    </row>
    <row r="86" spans="1:13" s="27" customFormat="1" ht="45.75" customHeight="1">
      <c r="A86" s="137"/>
      <c r="B86" s="123"/>
      <c r="C86" s="120"/>
      <c r="D86" s="37"/>
      <c r="E86" s="24"/>
      <c r="F86" s="24"/>
      <c r="G86" s="25"/>
      <c r="H86" s="37" t="s">
        <v>113</v>
      </c>
      <c r="I86" s="170">
        <v>1</v>
      </c>
      <c r="J86" s="170">
        <v>1</v>
      </c>
      <c r="K86" s="26"/>
      <c r="L86" s="24"/>
      <c r="M86" s="160"/>
    </row>
    <row r="87" spans="1:13" s="27" customFormat="1" ht="45.75" customHeight="1">
      <c r="A87" s="137"/>
      <c r="B87" s="123"/>
      <c r="C87" s="120"/>
      <c r="D87" s="37"/>
      <c r="E87" s="24"/>
      <c r="F87" s="24"/>
      <c r="G87" s="25"/>
      <c r="H87" s="37" t="s">
        <v>114</v>
      </c>
      <c r="I87" s="170">
        <v>3</v>
      </c>
      <c r="J87" s="170">
        <v>3</v>
      </c>
      <c r="K87" s="26"/>
      <c r="L87" s="24"/>
      <c r="M87" s="160"/>
    </row>
    <row r="88" spans="1:13" s="27" customFormat="1" ht="45.75" customHeight="1">
      <c r="A88" s="137"/>
      <c r="B88" s="123"/>
      <c r="C88" s="120"/>
      <c r="D88" s="37"/>
      <c r="E88" s="24"/>
      <c r="F88" s="24"/>
      <c r="G88" s="25"/>
      <c r="H88" s="37" t="s">
        <v>115</v>
      </c>
      <c r="I88" s="170">
        <v>2</v>
      </c>
      <c r="J88" s="170">
        <v>2</v>
      </c>
      <c r="K88" s="26"/>
      <c r="L88" s="24"/>
      <c r="M88" s="161"/>
    </row>
    <row r="89" spans="1:13" s="27" customFormat="1">
      <c r="A89" s="137"/>
      <c r="B89" s="122"/>
      <c r="C89" s="29" t="s">
        <v>2</v>
      </c>
      <c r="D89" s="29"/>
      <c r="E89" s="29"/>
      <c r="F89" s="29"/>
      <c r="G89" s="31">
        <v>2158</v>
      </c>
      <c r="H89" s="30"/>
      <c r="I89" s="29"/>
      <c r="J89" s="29"/>
      <c r="K89" s="31">
        <v>2574.1999999999998</v>
      </c>
      <c r="L89" s="29">
        <f>SUM(L76:L81)</f>
        <v>0</v>
      </c>
      <c r="M89" s="43">
        <f>L89/2</f>
        <v>0</v>
      </c>
    </row>
    <row r="90" spans="1:13" s="14" customFormat="1" ht="77.25" customHeight="1">
      <c r="A90" s="137"/>
      <c r="B90" s="119">
        <v>18</v>
      </c>
      <c r="C90" s="118" t="s">
        <v>138</v>
      </c>
      <c r="D90" s="22" t="s">
        <v>58</v>
      </c>
      <c r="E90" s="24">
        <v>25</v>
      </c>
      <c r="F90" s="24">
        <v>23</v>
      </c>
      <c r="G90" s="25"/>
      <c r="H90" s="22" t="s">
        <v>117</v>
      </c>
      <c r="I90" s="170">
        <v>16</v>
      </c>
      <c r="J90" s="170">
        <v>17</v>
      </c>
      <c r="K90" s="65"/>
      <c r="L90" s="24">
        <v>1</v>
      </c>
      <c r="M90" s="36"/>
    </row>
    <row r="91" spans="1:13" s="14" customFormat="1" ht="61.5" customHeight="1">
      <c r="A91" s="137"/>
      <c r="B91" s="119"/>
      <c r="C91" s="118"/>
      <c r="D91" s="22" t="s">
        <v>90</v>
      </c>
      <c r="E91" s="24">
        <v>10</v>
      </c>
      <c r="F91" s="24">
        <v>19</v>
      </c>
      <c r="G91" s="25"/>
      <c r="H91" s="22" t="s">
        <v>116</v>
      </c>
      <c r="I91" s="170">
        <v>15</v>
      </c>
      <c r="J91" s="170">
        <v>20</v>
      </c>
      <c r="K91" s="65"/>
      <c r="L91" s="24">
        <v>10</v>
      </c>
      <c r="M91" s="36"/>
    </row>
    <row r="92" spans="1:13" s="14" customFormat="1" ht="45.75" customHeight="1">
      <c r="A92" s="137"/>
      <c r="B92" s="119"/>
      <c r="C92" s="118"/>
      <c r="D92" s="22" t="s">
        <v>59</v>
      </c>
      <c r="E92" s="24">
        <v>40</v>
      </c>
      <c r="F92" s="24">
        <v>36</v>
      </c>
      <c r="G92" s="25"/>
      <c r="H92" s="22" t="s">
        <v>59</v>
      </c>
      <c r="I92" s="170">
        <v>40</v>
      </c>
      <c r="J92" s="170">
        <v>45</v>
      </c>
      <c r="K92" s="65"/>
      <c r="L92" s="24">
        <v>10</v>
      </c>
      <c r="M92" s="36"/>
    </row>
    <row r="93" spans="1:13" s="14" customFormat="1" ht="90">
      <c r="A93" s="137" t="s">
        <v>177</v>
      </c>
      <c r="B93" s="121"/>
      <c r="C93" s="104"/>
      <c r="D93" s="22" t="s">
        <v>60</v>
      </c>
      <c r="E93" s="24">
        <v>2</v>
      </c>
      <c r="F93" s="24">
        <v>1</v>
      </c>
      <c r="G93" s="25"/>
      <c r="H93" s="66"/>
      <c r="I93" s="64"/>
      <c r="J93" s="64"/>
      <c r="K93" s="65"/>
      <c r="L93" s="64"/>
      <c r="M93" s="36"/>
    </row>
    <row r="94" spans="1:13" s="14" customFormat="1" ht="15.75" customHeight="1">
      <c r="A94" s="137"/>
      <c r="B94" s="122"/>
      <c r="C94" s="29" t="s">
        <v>2</v>
      </c>
      <c r="D94" s="29"/>
      <c r="E94" s="29"/>
      <c r="F94" s="29"/>
      <c r="G94" s="31">
        <v>431.7</v>
      </c>
      <c r="H94" s="62"/>
      <c r="I94" s="54"/>
      <c r="J94" s="54"/>
      <c r="K94" s="31">
        <v>211.2</v>
      </c>
      <c r="L94" s="29">
        <f>SUM(L90:L93)</f>
        <v>21</v>
      </c>
      <c r="M94" s="43">
        <f>L94/1</f>
        <v>21</v>
      </c>
    </row>
    <row r="95" spans="1:13" s="27" customFormat="1">
      <c r="A95" s="34" t="s">
        <v>85</v>
      </c>
      <c r="B95" s="29"/>
      <c r="C95" s="29"/>
      <c r="D95" s="29"/>
      <c r="E95" s="29"/>
      <c r="F95" s="29"/>
      <c r="G95" s="31">
        <f>G55+G58+G60+G62+G67+G75+G89+G94</f>
        <v>7751</v>
      </c>
      <c r="H95" s="30"/>
      <c r="I95" s="29"/>
      <c r="J95" s="29"/>
      <c r="K95" s="31">
        <f>K55+K58+K60+K62+K67+K75+K89+K94</f>
        <v>33823.899999999994</v>
      </c>
      <c r="L95" s="47"/>
      <c r="M95" s="50"/>
    </row>
    <row r="96" spans="1:13" s="14" customFormat="1" ht="30" customHeight="1">
      <c r="A96" s="111" t="s">
        <v>178</v>
      </c>
      <c r="B96" s="120">
        <v>19</v>
      </c>
      <c r="C96" s="128" t="s">
        <v>69</v>
      </c>
      <c r="D96" s="18" t="s">
        <v>87</v>
      </c>
      <c r="E96" s="15">
        <v>10</v>
      </c>
      <c r="F96" s="15">
        <v>0</v>
      </c>
      <c r="G96" s="74"/>
      <c r="H96" s="67"/>
      <c r="I96" s="60"/>
      <c r="J96" s="60"/>
      <c r="K96" s="61"/>
      <c r="L96" s="68"/>
      <c r="M96" s="115" t="s">
        <v>82</v>
      </c>
    </row>
    <row r="97" spans="1:13" s="14" customFormat="1" ht="77.25" customHeight="1">
      <c r="A97" s="111"/>
      <c r="B97" s="120"/>
      <c r="C97" s="128"/>
      <c r="D97" s="18" t="s">
        <v>88</v>
      </c>
      <c r="E97" s="15">
        <v>3310</v>
      </c>
      <c r="F97" s="15">
        <v>3550</v>
      </c>
      <c r="G97" s="74"/>
      <c r="H97" s="67"/>
      <c r="I97" s="60"/>
      <c r="J97" s="60"/>
      <c r="K97" s="61"/>
      <c r="L97" s="68"/>
      <c r="M97" s="162"/>
    </row>
    <row r="98" spans="1:13" s="14" customFormat="1" ht="62.25" customHeight="1">
      <c r="A98" s="111"/>
      <c r="B98" s="120"/>
      <c r="C98" s="128"/>
      <c r="D98" s="18" t="s">
        <v>70</v>
      </c>
      <c r="E98" s="15">
        <v>7</v>
      </c>
      <c r="F98" s="15">
        <v>7</v>
      </c>
      <c r="G98" s="74"/>
      <c r="H98" s="67"/>
      <c r="I98" s="60"/>
      <c r="J98" s="60"/>
      <c r="K98" s="61"/>
      <c r="L98" s="68"/>
      <c r="M98" s="116"/>
    </row>
    <row r="99" spans="1:13" s="14" customFormat="1">
      <c r="A99" s="111"/>
      <c r="B99" s="120"/>
      <c r="C99" s="76" t="s">
        <v>2</v>
      </c>
      <c r="D99" s="76"/>
      <c r="E99" s="76"/>
      <c r="F99" s="76"/>
      <c r="G99" s="31">
        <v>172</v>
      </c>
      <c r="H99" s="57"/>
      <c r="I99" s="55"/>
      <c r="J99" s="55"/>
      <c r="K99" s="31">
        <v>0</v>
      </c>
      <c r="L99" s="29">
        <v>0</v>
      </c>
      <c r="M99" s="43">
        <f>L99/1</f>
        <v>0</v>
      </c>
    </row>
    <row r="100" spans="1:13" s="14" customFormat="1" ht="107.25" customHeight="1">
      <c r="A100" s="111"/>
      <c r="B100" s="119">
        <v>20</v>
      </c>
      <c r="C100" s="120" t="s">
        <v>142</v>
      </c>
      <c r="D100" s="37" t="s">
        <v>78</v>
      </c>
      <c r="E100" s="42">
        <v>5</v>
      </c>
      <c r="F100" s="42">
        <v>5</v>
      </c>
      <c r="G100" s="39"/>
      <c r="H100" s="37" t="s">
        <v>143</v>
      </c>
      <c r="I100" s="38">
        <v>6</v>
      </c>
      <c r="J100" s="38">
        <v>6</v>
      </c>
      <c r="K100" s="41"/>
      <c r="L100" s="42">
        <v>10</v>
      </c>
      <c r="M100" s="124"/>
    </row>
    <row r="101" spans="1:13" s="14" customFormat="1" ht="77.25" customHeight="1">
      <c r="A101" s="111"/>
      <c r="B101" s="119"/>
      <c r="C101" s="120"/>
      <c r="D101" s="52"/>
      <c r="E101" s="17"/>
      <c r="F101" s="17"/>
      <c r="G101" s="58"/>
      <c r="H101" s="37" t="s">
        <v>144</v>
      </c>
      <c r="I101" s="49" t="s">
        <v>145</v>
      </c>
      <c r="J101" s="38">
        <v>50</v>
      </c>
      <c r="K101" s="41"/>
      <c r="L101" s="42"/>
      <c r="M101" s="126"/>
    </row>
    <row r="102" spans="1:13" s="14" customFormat="1" ht="105">
      <c r="A102" s="111"/>
      <c r="B102" s="119"/>
      <c r="C102" s="120"/>
      <c r="D102" s="52"/>
      <c r="E102" s="17"/>
      <c r="F102" s="17"/>
      <c r="G102" s="58"/>
      <c r="H102" s="37" t="s">
        <v>146</v>
      </c>
      <c r="I102" s="49" t="s">
        <v>147</v>
      </c>
      <c r="J102" s="38">
        <v>100</v>
      </c>
      <c r="K102" s="41"/>
      <c r="L102" s="42"/>
      <c r="M102" s="124"/>
    </row>
    <row r="103" spans="1:13" s="14" customFormat="1" ht="105" customHeight="1">
      <c r="A103" s="163" t="s">
        <v>178</v>
      </c>
      <c r="B103" s="165"/>
      <c r="C103" s="167"/>
      <c r="D103" s="52"/>
      <c r="E103" s="17"/>
      <c r="F103" s="17"/>
      <c r="G103" s="58"/>
      <c r="H103" s="37" t="s">
        <v>148</v>
      </c>
      <c r="I103" s="49" t="s">
        <v>149</v>
      </c>
      <c r="J103" s="49" t="s">
        <v>150</v>
      </c>
      <c r="K103" s="41"/>
      <c r="L103" s="42"/>
      <c r="M103" s="125"/>
    </row>
    <row r="104" spans="1:13" s="14" customFormat="1" ht="61.5" customHeight="1">
      <c r="A104" s="163"/>
      <c r="B104" s="165"/>
      <c r="C104" s="167"/>
      <c r="D104" s="52"/>
      <c r="E104" s="17"/>
      <c r="F104" s="17"/>
      <c r="G104" s="58"/>
      <c r="H104" s="37" t="s">
        <v>151</v>
      </c>
      <c r="I104" s="49" t="s">
        <v>152</v>
      </c>
      <c r="J104" s="38">
        <v>300</v>
      </c>
      <c r="K104" s="41"/>
      <c r="L104" s="42"/>
      <c r="M104" s="125"/>
    </row>
    <row r="105" spans="1:13" s="14" customFormat="1" ht="45">
      <c r="A105" s="163"/>
      <c r="B105" s="165"/>
      <c r="C105" s="168"/>
      <c r="D105" s="52"/>
      <c r="E105" s="17"/>
      <c r="F105" s="17"/>
      <c r="G105" s="58"/>
      <c r="H105" s="37" t="s">
        <v>153</v>
      </c>
      <c r="I105" s="49" t="s">
        <v>149</v>
      </c>
      <c r="J105" s="49" t="s">
        <v>150</v>
      </c>
      <c r="K105" s="41"/>
      <c r="L105" s="42"/>
      <c r="M105" s="126"/>
    </row>
    <row r="106" spans="1:13" s="27" customFormat="1">
      <c r="A106" s="163"/>
      <c r="B106" s="166"/>
      <c r="C106" s="29" t="s">
        <v>2</v>
      </c>
      <c r="D106" s="29"/>
      <c r="E106" s="29"/>
      <c r="F106" s="29"/>
      <c r="G106" s="31">
        <v>1231.9000000000001</v>
      </c>
      <c r="H106" s="30"/>
      <c r="I106" s="29"/>
      <c r="J106" s="29"/>
      <c r="K106" s="31">
        <v>1006.9</v>
      </c>
      <c r="L106" s="29">
        <f>SUM(L100)</f>
        <v>10</v>
      </c>
      <c r="M106" s="43">
        <f>L106/1</f>
        <v>10</v>
      </c>
    </row>
    <row r="107" spans="1:13" s="27" customFormat="1" ht="75">
      <c r="A107" s="163"/>
      <c r="B107" s="121">
        <v>21</v>
      </c>
      <c r="C107" s="110" t="s">
        <v>139</v>
      </c>
      <c r="D107" s="37"/>
      <c r="E107" s="42"/>
      <c r="F107" s="42"/>
      <c r="G107" s="39"/>
      <c r="H107" s="37" t="s">
        <v>140</v>
      </c>
      <c r="I107" s="49" t="s">
        <v>141</v>
      </c>
      <c r="J107" s="38">
        <v>31</v>
      </c>
      <c r="K107" s="41"/>
      <c r="L107" s="42"/>
      <c r="M107" s="107" t="s">
        <v>82</v>
      </c>
    </row>
    <row r="108" spans="1:13" s="27" customFormat="1">
      <c r="A108" s="163"/>
      <c r="B108" s="122"/>
      <c r="C108" s="29" t="s">
        <v>2</v>
      </c>
      <c r="D108" s="29"/>
      <c r="E108" s="29"/>
      <c r="F108" s="29"/>
      <c r="G108" s="31">
        <v>0</v>
      </c>
      <c r="H108" s="30"/>
      <c r="I108" s="29"/>
      <c r="J108" s="29"/>
      <c r="K108" s="31">
        <v>1150</v>
      </c>
      <c r="L108" s="29">
        <f>SUM(L107)</f>
        <v>0</v>
      </c>
      <c r="M108" s="43">
        <f>L108/1</f>
        <v>0</v>
      </c>
    </row>
    <row r="109" spans="1:13" s="14" customFormat="1" ht="76.5" customHeight="1">
      <c r="A109" s="163"/>
      <c r="B109" s="119">
        <v>22</v>
      </c>
      <c r="C109" s="118" t="s">
        <v>71</v>
      </c>
      <c r="D109" s="22" t="s">
        <v>72</v>
      </c>
      <c r="E109" s="24">
        <v>153</v>
      </c>
      <c r="F109" s="24">
        <v>154</v>
      </c>
      <c r="G109" s="25"/>
      <c r="H109" s="66"/>
      <c r="I109" s="64"/>
      <c r="J109" s="64"/>
      <c r="K109" s="65"/>
      <c r="L109" s="64"/>
      <c r="M109" s="124" t="s">
        <v>82</v>
      </c>
    </row>
    <row r="110" spans="1:13" s="14" customFormat="1" ht="75">
      <c r="A110" s="163"/>
      <c r="B110" s="119"/>
      <c r="C110" s="118"/>
      <c r="D110" s="22" t="s">
        <v>73</v>
      </c>
      <c r="E110" s="24">
        <v>2010</v>
      </c>
      <c r="F110" s="24">
        <v>2010</v>
      </c>
      <c r="G110" s="25"/>
      <c r="H110" s="66"/>
      <c r="I110" s="64"/>
      <c r="J110" s="64"/>
      <c r="K110" s="65"/>
      <c r="L110" s="64"/>
      <c r="M110" s="125"/>
    </row>
    <row r="111" spans="1:13" s="14" customFormat="1" ht="91.5" customHeight="1">
      <c r="A111" s="164"/>
      <c r="B111" s="119"/>
      <c r="C111" s="118"/>
      <c r="D111" s="22" t="s">
        <v>74</v>
      </c>
      <c r="E111" s="24">
        <v>52</v>
      </c>
      <c r="F111" s="24">
        <v>52</v>
      </c>
      <c r="G111" s="25"/>
      <c r="H111" s="66"/>
      <c r="I111" s="64"/>
      <c r="J111" s="64"/>
      <c r="K111" s="65"/>
      <c r="L111" s="64"/>
      <c r="M111" s="126"/>
    </row>
    <row r="112" spans="1:13" s="14" customFormat="1" ht="89.25" customHeight="1">
      <c r="A112" s="111" t="s">
        <v>178</v>
      </c>
      <c r="B112" s="121"/>
      <c r="C112" s="118"/>
      <c r="D112" s="28" t="s">
        <v>75</v>
      </c>
      <c r="E112" s="24">
        <v>12</v>
      </c>
      <c r="F112" s="24">
        <v>12</v>
      </c>
      <c r="G112" s="25"/>
      <c r="H112" s="69"/>
      <c r="I112" s="64"/>
      <c r="J112" s="64"/>
      <c r="K112" s="65"/>
      <c r="L112" s="64"/>
      <c r="M112" s="124" t="s">
        <v>82</v>
      </c>
    </row>
    <row r="113" spans="1:13" s="14" customFormat="1" ht="73.5" customHeight="1">
      <c r="A113" s="111"/>
      <c r="B113" s="123"/>
      <c r="C113" s="118"/>
      <c r="D113" s="28" t="s">
        <v>76</v>
      </c>
      <c r="E113" s="24">
        <v>6</v>
      </c>
      <c r="F113" s="24">
        <v>6</v>
      </c>
      <c r="G113" s="25"/>
      <c r="H113" s="69"/>
      <c r="I113" s="64"/>
      <c r="J113" s="64"/>
      <c r="K113" s="65"/>
      <c r="L113" s="64"/>
      <c r="M113" s="125"/>
    </row>
    <row r="114" spans="1:13" s="14" customFormat="1" ht="45">
      <c r="A114" s="111"/>
      <c r="B114" s="123"/>
      <c r="C114" s="118"/>
      <c r="D114" s="28" t="s">
        <v>77</v>
      </c>
      <c r="E114" s="24">
        <v>5</v>
      </c>
      <c r="F114" s="24">
        <v>5</v>
      </c>
      <c r="G114" s="25"/>
      <c r="H114" s="69"/>
      <c r="I114" s="64"/>
      <c r="J114" s="64"/>
      <c r="K114" s="26"/>
      <c r="L114" s="24"/>
      <c r="M114" s="126"/>
    </row>
    <row r="115" spans="1:13" s="14" customFormat="1">
      <c r="A115" s="111"/>
      <c r="B115" s="122"/>
      <c r="C115" s="29" t="s">
        <v>2</v>
      </c>
      <c r="D115" s="29"/>
      <c r="E115" s="29"/>
      <c r="F115" s="29"/>
      <c r="G115" s="31">
        <v>1850.1</v>
      </c>
      <c r="H115" s="62"/>
      <c r="I115" s="54"/>
      <c r="J115" s="54"/>
      <c r="K115" s="31">
        <v>0</v>
      </c>
      <c r="L115" s="29">
        <v>0</v>
      </c>
      <c r="M115" s="43">
        <f>L115/1</f>
        <v>0</v>
      </c>
    </row>
    <row r="116" spans="1:13" s="14" customFormat="1">
      <c r="A116" s="111"/>
      <c r="B116" s="121">
        <v>23</v>
      </c>
      <c r="C116" s="128" t="s">
        <v>154</v>
      </c>
      <c r="D116" s="70"/>
      <c r="E116" s="70"/>
      <c r="F116" s="70"/>
      <c r="G116" s="71"/>
      <c r="H116" s="72" t="s">
        <v>155</v>
      </c>
      <c r="I116" s="172">
        <v>2917</v>
      </c>
      <c r="J116" s="172">
        <v>2950</v>
      </c>
      <c r="K116" s="78"/>
      <c r="L116" s="77"/>
      <c r="M116" s="124" t="s">
        <v>82</v>
      </c>
    </row>
    <row r="117" spans="1:13" s="14" customFormat="1">
      <c r="A117" s="111"/>
      <c r="B117" s="123"/>
      <c r="C117" s="128"/>
      <c r="D117" s="70"/>
      <c r="E117" s="70"/>
      <c r="F117" s="70"/>
      <c r="G117" s="71"/>
      <c r="H117" s="72" t="s">
        <v>156</v>
      </c>
      <c r="I117" s="172">
        <v>46398</v>
      </c>
      <c r="J117" s="172">
        <v>46556</v>
      </c>
      <c r="K117" s="78"/>
      <c r="L117" s="77"/>
      <c r="M117" s="125"/>
    </row>
    <row r="118" spans="1:13" s="14" customFormat="1" ht="89.25" customHeight="1">
      <c r="A118" s="111"/>
      <c r="B118" s="123"/>
      <c r="C118" s="128"/>
      <c r="D118" s="70"/>
      <c r="E118" s="70"/>
      <c r="F118" s="70"/>
      <c r="G118" s="71"/>
      <c r="H118" s="46" t="s">
        <v>157</v>
      </c>
      <c r="I118" s="45">
        <v>100</v>
      </c>
      <c r="J118" s="45">
        <v>100</v>
      </c>
      <c r="K118" s="78"/>
      <c r="L118" s="77"/>
      <c r="M118" s="125"/>
    </row>
    <row r="119" spans="1:13" s="14" customFormat="1" ht="59.25" customHeight="1">
      <c r="A119" s="111"/>
      <c r="B119" s="123"/>
      <c r="C119" s="128"/>
      <c r="D119" s="70"/>
      <c r="E119" s="70"/>
      <c r="F119" s="70"/>
      <c r="G119" s="71"/>
      <c r="H119" s="72" t="s">
        <v>158</v>
      </c>
      <c r="I119" s="73" t="s">
        <v>159</v>
      </c>
      <c r="J119" s="45">
        <v>18</v>
      </c>
      <c r="K119" s="78"/>
      <c r="L119" s="77"/>
      <c r="M119" s="125"/>
    </row>
    <row r="120" spans="1:13" s="14" customFormat="1" ht="44.25" customHeight="1">
      <c r="A120" s="111"/>
      <c r="B120" s="123"/>
      <c r="C120" s="128"/>
      <c r="D120" s="70"/>
      <c r="E120" s="70"/>
      <c r="F120" s="70"/>
      <c r="G120" s="71"/>
      <c r="H120" s="46" t="s">
        <v>160</v>
      </c>
      <c r="I120" s="73" t="s">
        <v>161</v>
      </c>
      <c r="J120" s="45">
        <v>9</v>
      </c>
      <c r="K120" s="78"/>
      <c r="L120" s="77"/>
      <c r="M120" s="126"/>
    </row>
    <row r="121" spans="1:13" s="14" customFormat="1">
      <c r="A121" s="111"/>
      <c r="B121" s="122"/>
      <c r="C121" s="29" t="s">
        <v>2</v>
      </c>
      <c r="D121" s="29"/>
      <c r="E121" s="29"/>
      <c r="F121" s="29"/>
      <c r="G121" s="31">
        <v>0</v>
      </c>
      <c r="H121" s="62"/>
      <c r="I121" s="54"/>
      <c r="J121" s="54"/>
      <c r="K121" s="31">
        <v>6174.6</v>
      </c>
      <c r="L121" s="54"/>
      <c r="M121" s="43">
        <f>L121/1</f>
        <v>0</v>
      </c>
    </row>
    <row r="122" spans="1:13" s="27" customFormat="1">
      <c r="A122" s="34" t="s">
        <v>79</v>
      </c>
      <c r="B122" s="29"/>
      <c r="C122" s="29"/>
      <c r="D122" s="29"/>
      <c r="E122" s="29"/>
      <c r="F122" s="29"/>
      <c r="G122" s="31">
        <f>G99+G106+G108+G115+G121</f>
        <v>3254</v>
      </c>
      <c r="H122" s="30"/>
      <c r="I122" s="29"/>
      <c r="J122" s="29"/>
      <c r="K122" s="31">
        <f>K99+K106+K108+K115+K121</f>
        <v>8331.5</v>
      </c>
      <c r="L122" s="47"/>
      <c r="M122" s="50"/>
    </row>
    <row r="123" spans="1:13" s="27" customFormat="1" ht="58.5" customHeight="1">
      <c r="A123" s="131" t="s">
        <v>11</v>
      </c>
      <c r="B123" s="127">
        <v>24</v>
      </c>
      <c r="C123" s="128" t="s">
        <v>10</v>
      </c>
      <c r="D123" s="18" t="s">
        <v>61</v>
      </c>
      <c r="E123" s="15">
        <v>9</v>
      </c>
      <c r="F123" s="15">
        <v>9</v>
      </c>
      <c r="G123" s="19">
        <v>20007.7</v>
      </c>
      <c r="H123" s="18" t="s">
        <v>61</v>
      </c>
      <c r="I123" s="45">
        <v>9</v>
      </c>
      <c r="J123" s="45">
        <v>9</v>
      </c>
      <c r="K123" s="19">
        <v>6895.3</v>
      </c>
      <c r="L123" s="20"/>
      <c r="M123" s="155" t="s">
        <v>82</v>
      </c>
    </row>
    <row r="124" spans="1:13" s="27" customFormat="1" ht="72.75" customHeight="1">
      <c r="A124" s="132"/>
      <c r="B124" s="127"/>
      <c r="C124" s="128"/>
      <c r="D124" s="18" t="s">
        <v>62</v>
      </c>
      <c r="E124" s="15">
        <v>8</v>
      </c>
      <c r="F124" s="15">
        <v>8</v>
      </c>
      <c r="G124" s="19">
        <v>41698</v>
      </c>
      <c r="H124" s="18" t="s">
        <v>62</v>
      </c>
      <c r="I124" s="45">
        <v>9</v>
      </c>
      <c r="J124" s="45">
        <v>9</v>
      </c>
      <c r="K124" s="19">
        <v>49643.6</v>
      </c>
      <c r="L124" s="20"/>
      <c r="M124" s="155"/>
    </row>
    <row r="125" spans="1:13" s="51" customFormat="1">
      <c r="A125" s="133"/>
      <c r="B125" s="127"/>
      <c r="C125" s="29" t="s">
        <v>2</v>
      </c>
      <c r="D125" s="29"/>
      <c r="E125" s="29"/>
      <c r="F125" s="29"/>
      <c r="G125" s="31">
        <f>SUM(G123:G124)</f>
        <v>61705.7</v>
      </c>
      <c r="H125" s="30"/>
      <c r="I125" s="169"/>
      <c r="J125" s="169"/>
      <c r="K125" s="31">
        <f>SUM(K123:K124)</f>
        <v>56538.9</v>
      </c>
      <c r="L125" s="21">
        <f>SUM(L123:L124)</f>
        <v>0</v>
      </c>
      <c r="M125" s="43">
        <v>0</v>
      </c>
    </row>
    <row r="126" spans="1:13" s="27" customFormat="1" ht="77.25" customHeight="1">
      <c r="A126" s="131" t="s">
        <v>11</v>
      </c>
      <c r="B126" s="127">
        <v>25</v>
      </c>
      <c r="C126" s="109" t="s">
        <v>132</v>
      </c>
      <c r="D126" s="18"/>
      <c r="E126" s="15"/>
      <c r="F126" s="15"/>
      <c r="G126" s="19"/>
      <c r="H126" s="18" t="s">
        <v>133</v>
      </c>
      <c r="I126" s="45">
        <v>0</v>
      </c>
      <c r="J126" s="45">
        <v>0</v>
      </c>
      <c r="K126" s="19">
        <v>329.5</v>
      </c>
      <c r="L126" s="20"/>
      <c r="M126" s="91" t="s">
        <v>82</v>
      </c>
    </row>
    <row r="127" spans="1:13" s="51" customFormat="1">
      <c r="A127" s="132"/>
      <c r="B127" s="127"/>
      <c r="C127" s="29" t="s">
        <v>2</v>
      </c>
      <c r="D127" s="29"/>
      <c r="E127" s="29"/>
      <c r="F127" s="29"/>
      <c r="G127" s="31">
        <f>SUM(G126:G126)</f>
        <v>0</v>
      </c>
      <c r="H127" s="30"/>
      <c r="I127" s="29"/>
      <c r="J127" s="29"/>
      <c r="K127" s="31">
        <f>SUM(K126:K126)</f>
        <v>329.5</v>
      </c>
      <c r="L127" s="21">
        <f>SUM(L126:L126)</f>
        <v>0</v>
      </c>
      <c r="M127" s="43">
        <v>0</v>
      </c>
    </row>
    <row r="128" spans="1:13" s="27" customFormat="1" ht="91.5" customHeight="1">
      <c r="A128" s="132"/>
      <c r="B128" s="127">
        <v>26</v>
      </c>
      <c r="C128" s="109" t="s">
        <v>134</v>
      </c>
      <c r="D128" s="18"/>
      <c r="E128" s="15"/>
      <c r="F128" s="15"/>
      <c r="G128" s="19"/>
      <c r="H128" s="18" t="s">
        <v>135</v>
      </c>
      <c r="I128" s="73" t="s">
        <v>136</v>
      </c>
      <c r="J128" s="45">
        <v>3</v>
      </c>
      <c r="K128" s="19">
        <v>1349.9</v>
      </c>
      <c r="L128" s="20"/>
      <c r="M128" s="91" t="s">
        <v>82</v>
      </c>
    </row>
    <row r="129" spans="1:13" s="51" customFormat="1">
      <c r="A129" s="133"/>
      <c r="B129" s="127"/>
      <c r="C129" s="29" t="s">
        <v>2</v>
      </c>
      <c r="D129" s="29"/>
      <c r="E129" s="29"/>
      <c r="F129" s="29"/>
      <c r="G129" s="31">
        <f>SUM(G128:G128)</f>
        <v>0</v>
      </c>
      <c r="H129" s="30"/>
      <c r="I129" s="29"/>
      <c r="J129" s="29"/>
      <c r="K129" s="31">
        <f>SUM(K128:K128)</f>
        <v>1349.9</v>
      </c>
      <c r="L129" s="21">
        <f>SUM(L128:L128)</f>
        <v>0</v>
      </c>
      <c r="M129" s="43">
        <v>0</v>
      </c>
    </row>
    <row r="130" spans="1:13" s="51" customFormat="1">
      <c r="A130" s="34" t="s">
        <v>137</v>
      </c>
      <c r="B130" s="105"/>
      <c r="C130" s="29"/>
      <c r="D130" s="29"/>
      <c r="E130" s="29"/>
      <c r="F130" s="29"/>
      <c r="G130" s="31">
        <f>G125+G127+G129</f>
        <v>61705.7</v>
      </c>
      <c r="H130" s="30"/>
      <c r="I130" s="29"/>
      <c r="J130" s="29"/>
      <c r="K130" s="31">
        <f>K125+K127+K129</f>
        <v>58218.3</v>
      </c>
      <c r="L130" s="21"/>
      <c r="M130" s="43"/>
    </row>
    <row r="131" spans="1:13" s="51" customFormat="1">
      <c r="A131" s="92" t="s">
        <v>12</v>
      </c>
      <c r="B131" s="93"/>
      <c r="C131" s="93"/>
      <c r="D131" s="93"/>
      <c r="E131" s="93"/>
      <c r="F131" s="93"/>
      <c r="G131" s="94">
        <f>G12+G19+G52+G95+G122+G130</f>
        <v>252309.2</v>
      </c>
      <c r="H131" s="95"/>
      <c r="I131" s="93"/>
      <c r="J131" s="93"/>
      <c r="K131" s="94">
        <f>K12+K19+K52+K95+K122+K130</f>
        <v>303222.5</v>
      </c>
      <c r="L131" s="96"/>
      <c r="M131" s="97"/>
    </row>
    <row r="132" spans="1:13">
      <c r="K132" s="5"/>
    </row>
    <row r="133" spans="1:13">
      <c r="K133" s="5"/>
    </row>
    <row r="134" spans="1:13">
      <c r="K134" s="5"/>
    </row>
    <row r="135" spans="1:13">
      <c r="K135" s="5"/>
    </row>
    <row r="136" spans="1:13">
      <c r="K136" s="5"/>
    </row>
    <row r="137" spans="1:13">
      <c r="K137" s="5"/>
    </row>
    <row r="138" spans="1:13">
      <c r="K138" s="5"/>
    </row>
    <row r="139" spans="1:13">
      <c r="K139" s="5"/>
    </row>
    <row r="140" spans="1:13">
      <c r="K140" s="5"/>
    </row>
    <row r="141" spans="1:13">
      <c r="K141" s="5"/>
    </row>
    <row r="142" spans="1:13">
      <c r="K142" s="5"/>
    </row>
    <row r="143" spans="1:13">
      <c r="K143" s="5"/>
    </row>
    <row r="144" spans="1:13">
      <c r="K144" s="5"/>
    </row>
    <row r="145" spans="11:11">
      <c r="K145" s="5"/>
    </row>
    <row r="146" spans="11:11">
      <c r="K146" s="5"/>
    </row>
    <row r="147" spans="11:11">
      <c r="K147" s="5"/>
    </row>
    <row r="148" spans="11:11">
      <c r="K148" s="5"/>
    </row>
    <row r="149" spans="11:11">
      <c r="K149" s="5"/>
    </row>
    <row r="150" spans="11:11">
      <c r="K150" s="5"/>
    </row>
    <row r="151" spans="11:11">
      <c r="K151" s="5"/>
    </row>
    <row r="152" spans="11:11">
      <c r="K152" s="5"/>
    </row>
    <row r="153" spans="11:11">
      <c r="K153" s="5"/>
    </row>
    <row r="154" spans="11:11">
      <c r="K154" s="5"/>
    </row>
    <row r="155" spans="11:11">
      <c r="K155" s="5"/>
    </row>
    <row r="156" spans="11:11">
      <c r="K156" s="5"/>
    </row>
    <row r="157" spans="11:11">
      <c r="K157" s="5"/>
    </row>
    <row r="158" spans="11:11">
      <c r="K158" s="5"/>
    </row>
    <row r="159" spans="11:11">
      <c r="K159" s="5"/>
    </row>
    <row r="160" spans="11:11">
      <c r="K160" s="5"/>
    </row>
    <row r="161" spans="11:11">
      <c r="K161" s="5"/>
    </row>
    <row r="162" spans="11:11">
      <c r="K162" s="5"/>
    </row>
    <row r="163" spans="11:11">
      <c r="K163" s="5"/>
    </row>
    <row r="164" spans="11:11">
      <c r="K164" s="5"/>
    </row>
    <row r="165" spans="11:11">
      <c r="K165" s="5"/>
    </row>
    <row r="166" spans="11:11">
      <c r="K166" s="5"/>
    </row>
    <row r="167" spans="11:11">
      <c r="K167" s="5"/>
    </row>
    <row r="168" spans="11:11">
      <c r="K168" s="5"/>
    </row>
    <row r="169" spans="11:11">
      <c r="K169" s="5"/>
    </row>
    <row r="170" spans="11:11">
      <c r="K170" s="5"/>
    </row>
    <row r="171" spans="11:11">
      <c r="K171" s="5"/>
    </row>
    <row r="172" spans="11:11">
      <c r="K172" s="5"/>
    </row>
    <row r="173" spans="11:11">
      <c r="K173" s="5"/>
    </row>
    <row r="174" spans="11:11">
      <c r="K174" s="5"/>
    </row>
    <row r="175" spans="11:11">
      <c r="K175" s="5"/>
    </row>
    <row r="176" spans="11:11">
      <c r="K176" s="5"/>
    </row>
    <row r="177" spans="11:11">
      <c r="K177" s="5"/>
    </row>
    <row r="178" spans="11:11">
      <c r="K178" s="5"/>
    </row>
    <row r="179" spans="11:11">
      <c r="K179" s="5"/>
    </row>
    <row r="180" spans="11:11">
      <c r="K180" s="5"/>
    </row>
    <row r="181" spans="11:11">
      <c r="K181" s="5"/>
    </row>
    <row r="182" spans="11:11">
      <c r="K182" s="5"/>
    </row>
    <row r="183" spans="11:11">
      <c r="K183" s="5"/>
    </row>
    <row r="184" spans="11:11">
      <c r="K184" s="5"/>
    </row>
    <row r="185" spans="11:11">
      <c r="K185" s="5"/>
    </row>
    <row r="186" spans="11:11">
      <c r="K186" s="5"/>
    </row>
    <row r="187" spans="11:11">
      <c r="K187" s="5"/>
    </row>
    <row r="188" spans="11:11">
      <c r="K188" s="5"/>
    </row>
    <row r="189" spans="11:11">
      <c r="K189" s="5"/>
    </row>
    <row r="190" spans="11:11">
      <c r="K190" s="5"/>
    </row>
    <row r="191" spans="11:11">
      <c r="K191" s="5"/>
    </row>
    <row r="192" spans="11:11">
      <c r="K192" s="5"/>
    </row>
    <row r="193" spans="11:11">
      <c r="K193" s="5"/>
    </row>
    <row r="194" spans="11:11">
      <c r="K194" s="5"/>
    </row>
    <row r="195" spans="11:11">
      <c r="K195" s="5"/>
    </row>
    <row r="196" spans="11:11">
      <c r="K196" s="5"/>
    </row>
    <row r="197" spans="11:11">
      <c r="K197" s="5"/>
    </row>
    <row r="198" spans="11:11">
      <c r="K198" s="5"/>
    </row>
    <row r="199" spans="11:11">
      <c r="K199" s="5"/>
    </row>
    <row r="200" spans="11:11">
      <c r="K200" s="5"/>
    </row>
    <row r="201" spans="11:11">
      <c r="K201" s="5"/>
    </row>
  </sheetData>
  <mergeCells count="99">
    <mergeCell ref="A96:A102"/>
    <mergeCell ref="C100:C102"/>
    <mergeCell ref="A103:A111"/>
    <mergeCell ref="B100:B102"/>
    <mergeCell ref="M123:M124"/>
    <mergeCell ref="M53:M54"/>
    <mergeCell ref="M63:M65"/>
    <mergeCell ref="C56:C57"/>
    <mergeCell ref="B59:B60"/>
    <mergeCell ref="B61:B62"/>
    <mergeCell ref="B63:B65"/>
    <mergeCell ref="C63:C65"/>
    <mergeCell ref="C123:C124"/>
    <mergeCell ref="C96:C98"/>
    <mergeCell ref="B123:B125"/>
    <mergeCell ref="B54:B55"/>
    <mergeCell ref="B56:B58"/>
    <mergeCell ref="B66:B67"/>
    <mergeCell ref="B68:B70"/>
    <mergeCell ref="M102:M105"/>
    <mergeCell ref="M109:M111"/>
    <mergeCell ref="M112:M114"/>
    <mergeCell ref="M116:M120"/>
    <mergeCell ref="M68:M70"/>
    <mergeCell ref="M71:M74"/>
    <mergeCell ref="M76:M79"/>
    <mergeCell ref="M80:M88"/>
    <mergeCell ref="M96:M98"/>
    <mergeCell ref="B7:B11"/>
    <mergeCell ref="C34:C35"/>
    <mergeCell ref="A7:A11"/>
    <mergeCell ref="C7:C11"/>
    <mergeCell ref="C31:C32"/>
    <mergeCell ref="A13:A18"/>
    <mergeCell ref="B13:B18"/>
    <mergeCell ref="C13:C18"/>
    <mergeCell ref="C26:C29"/>
    <mergeCell ref="B20:B25"/>
    <mergeCell ref="B26:B30"/>
    <mergeCell ref="B31:B33"/>
    <mergeCell ref="B34:B36"/>
    <mergeCell ref="C20:C24"/>
    <mergeCell ref="A20:A30"/>
    <mergeCell ref="A31:A42"/>
    <mergeCell ref="G2:M2"/>
    <mergeCell ref="M5:M6"/>
    <mergeCell ref="A3:M3"/>
    <mergeCell ref="A5:A6"/>
    <mergeCell ref="C5:C6"/>
    <mergeCell ref="B5:B6"/>
    <mergeCell ref="L5:L6"/>
    <mergeCell ref="H5:H6"/>
    <mergeCell ref="I5:J5"/>
    <mergeCell ref="K5:K6"/>
    <mergeCell ref="D5:D6"/>
    <mergeCell ref="E5:F5"/>
    <mergeCell ref="G5:G6"/>
    <mergeCell ref="B128:B129"/>
    <mergeCell ref="C116:C120"/>
    <mergeCell ref="B45:B46"/>
    <mergeCell ref="B126:B127"/>
    <mergeCell ref="C49:C50"/>
    <mergeCell ref="A52:C52"/>
    <mergeCell ref="B47:B48"/>
    <mergeCell ref="B49:B51"/>
    <mergeCell ref="A123:A125"/>
    <mergeCell ref="A126:A129"/>
    <mergeCell ref="B71:B75"/>
    <mergeCell ref="B80:B89"/>
    <mergeCell ref="B93:B94"/>
    <mergeCell ref="B96:B99"/>
    <mergeCell ref="B116:B121"/>
    <mergeCell ref="A112:A121"/>
    <mergeCell ref="A43:A51"/>
    <mergeCell ref="A54:A65"/>
    <mergeCell ref="A66:A70"/>
    <mergeCell ref="A71:A79"/>
    <mergeCell ref="A80:A92"/>
    <mergeCell ref="A93:A94"/>
    <mergeCell ref="M13:M18"/>
    <mergeCell ref="M26:M29"/>
    <mergeCell ref="M49:M50"/>
    <mergeCell ref="M56:M57"/>
    <mergeCell ref="C112:C114"/>
    <mergeCell ref="B109:B111"/>
    <mergeCell ref="C109:C111"/>
    <mergeCell ref="B107:B108"/>
    <mergeCell ref="B112:B115"/>
    <mergeCell ref="B76:B79"/>
    <mergeCell ref="C76:C79"/>
    <mergeCell ref="C80:C88"/>
    <mergeCell ref="B90:B92"/>
    <mergeCell ref="C90:C92"/>
    <mergeCell ref="C68:C70"/>
    <mergeCell ref="C71:C74"/>
    <mergeCell ref="C37:C42"/>
    <mergeCell ref="B37:B42"/>
    <mergeCell ref="B43:B44"/>
    <mergeCell ref="M100:M101"/>
  </mergeCells>
  <pageMargins left="0.15748031496062992" right="0.15748031496062992" top="0.79" bottom="0.38" header="0.23622047244094491" footer="0.15748031496062992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2017-04-09T10:43:01Z</dcterms:modified>
</cp:coreProperties>
</file>