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ЭтаКнига" defaultThemeVersion="124226"/>
  <bookViews>
    <workbookView xWindow="1635" yWindow="2145" windowWidth="11820" windowHeight="6645"/>
  </bookViews>
  <sheets>
    <sheet name="Доходы" sheetId="1" r:id="rId1"/>
  </sheets>
  <definedNames>
    <definedName name="_xlnm.Print_Titles" localSheetId="0">Доходы!$8:$8</definedName>
    <definedName name="_xlnm.Print_Area" localSheetId="0">Доходы!$A$1:$E$148</definedName>
  </definedNames>
  <calcPr calcId="125725"/>
</workbook>
</file>

<file path=xl/calcChain.xml><?xml version="1.0" encoding="utf-8"?>
<calcChain xmlns="http://schemas.openxmlformats.org/spreadsheetml/2006/main">
  <c r="E32" i="1"/>
  <c r="C35"/>
  <c r="D136"/>
  <c r="E144"/>
  <c r="E114"/>
  <c r="E110"/>
  <c r="E107"/>
  <c r="E91"/>
  <c r="E69"/>
  <c r="D35"/>
  <c r="E51"/>
  <c r="D31"/>
  <c r="E31" s="1"/>
  <c r="C31"/>
  <c r="E120"/>
  <c r="C95"/>
  <c r="D95"/>
  <c r="E97"/>
  <c r="E87"/>
  <c r="D65"/>
  <c r="E77"/>
  <c r="E66"/>
  <c r="E55"/>
  <c r="C117"/>
  <c r="D117"/>
  <c r="E121"/>
  <c r="E119"/>
  <c r="E118"/>
  <c r="E133"/>
  <c r="E96"/>
  <c r="E93"/>
  <c r="E92"/>
  <c r="E85"/>
  <c r="E73"/>
  <c r="E72"/>
  <c r="E71"/>
  <c r="E70"/>
  <c r="C65"/>
  <c r="E81"/>
  <c r="E79"/>
  <c r="E53"/>
  <c r="C52"/>
  <c r="D52"/>
  <c r="E95" l="1"/>
  <c r="E28"/>
  <c r="C27"/>
  <c r="D27"/>
  <c r="E142"/>
  <c r="D83"/>
  <c r="E86"/>
  <c r="E80"/>
  <c r="E29"/>
  <c r="E19"/>
  <c r="C18"/>
  <c r="D18"/>
  <c r="E135"/>
  <c r="E123"/>
  <c r="C61"/>
  <c r="D33"/>
  <c r="C33"/>
  <c r="E26"/>
  <c r="E15"/>
  <c r="E139" l="1"/>
  <c r="D101"/>
  <c r="C101"/>
  <c r="E116"/>
  <c r="E112"/>
  <c r="E109"/>
  <c r="E106"/>
  <c r="C83" l="1"/>
  <c r="C14"/>
  <c r="D14"/>
  <c r="E132"/>
  <c r="E131"/>
  <c r="E130"/>
  <c r="E129"/>
  <c r="E128"/>
  <c r="E127"/>
  <c r="E126"/>
  <c r="E125"/>
  <c r="C136"/>
  <c r="E75" l="1"/>
  <c r="E68"/>
  <c r="E67"/>
  <c r="E17"/>
  <c r="E134"/>
  <c r="E124"/>
  <c r="E122"/>
  <c r="E117"/>
  <c r="E111"/>
  <c r="E103"/>
  <c r="E54" l="1"/>
  <c r="E39"/>
  <c r="E58"/>
  <c r="E25"/>
  <c r="E24"/>
  <c r="E23"/>
  <c r="D22"/>
  <c r="C22"/>
  <c r="E16"/>
  <c r="D98"/>
  <c r="E20"/>
  <c r="C9"/>
  <c r="D9"/>
  <c r="D146" s="1"/>
  <c r="E115"/>
  <c r="E57"/>
  <c r="E56"/>
  <c r="E64"/>
  <c r="C98"/>
  <c r="E76"/>
  <c r="E30"/>
  <c r="E84"/>
  <c r="E42"/>
  <c r="E62"/>
  <c r="C63"/>
  <c r="D63"/>
  <c r="D61"/>
  <c r="E41"/>
  <c r="E40"/>
  <c r="E12"/>
  <c r="E11"/>
  <c r="E10"/>
  <c r="E36"/>
  <c r="E99"/>
  <c r="E78"/>
  <c r="E13"/>
  <c r="E21"/>
  <c r="E34"/>
  <c r="E38"/>
  <c r="E43"/>
  <c r="E44"/>
  <c r="E47"/>
  <c r="E48"/>
  <c r="E49"/>
  <c r="E50"/>
  <c r="C59"/>
  <c r="D59"/>
  <c r="E60"/>
  <c r="E74"/>
  <c r="E82"/>
  <c r="E88"/>
  <c r="E89"/>
  <c r="E90"/>
  <c r="E94"/>
  <c r="E100"/>
  <c r="E104"/>
  <c r="E105"/>
  <c r="E138"/>
  <c r="E140"/>
  <c r="E141"/>
  <c r="E143"/>
  <c r="E145"/>
  <c r="E37"/>
  <c r="C146" l="1"/>
  <c r="E22"/>
  <c r="E63"/>
  <c r="E18"/>
  <c r="E14"/>
  <c r="E27"/>
  <c r="E136"/>
  <c r="E83"/>
  <c r="E59"/>
  <c r="E52"/>
  <c r="E33"/>
  <c r="E61"/>
  <c r="E98"/>
  <c r="E65"/>
  <c r="E101"/>
  <c r="E35"/>
  <c r="E9"/>
  <c r="E146" l="1"/>
</calcChain>
</file>

<file path=xl/sharedStrings.xml><?xml version="1.0" encoding="utf-8"?>
<sst xmlns="http://schemas.openxmlformats.org/spreadsheetml/2006/main" count="292" uniqueCount="248">
  <si>
    <t>МКУ "Архив"</t>
  </si>
  <si>
    <t>Коды бюджетной  классификации РФ</t>
  </si>
  <si>
    <t>Единый налог на вмененный доход для отдельных видов деятельности</t>
  </si>
  <si>
    <t>ВСЕГО ДОХОДОВ:</t>
  </si>
  <si>
    <t xml:space="preserve">182 1 08 03010 01 0000 110 </t>
  </si>
  <si>
    <t>182 1 01 02020 01 0000 110</t>
  </si>
  <si>
    <t>% исп.</t>
  </si>
  <si>
    <t>182 1 01 02030 01 0000 110</t>
  </si>
  <si>
    <t>Единый сельскохозяйственный налог</t>
  </si>
  <si>
    <t>081 0 00 00000 00 0000 000</t>
  </si>
  <si>
    <t>Прочие поступления от денежных взысканий (штрафов) и иных сумм в возмещение ущерба, зачисляемые в бюджеты муниципальных районов</t>
  </si>
  <si>
    <t>141 0 00 00000 00 0000 000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</si>
  <si>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</si>
  <si>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182 0 00 00000 00 0000 000</t>
  </si>
  <si>
    <t>188 0 00 00000 00 0000 000</t>
  </si>
  <si>
    <t>Администрация Колпашевского района</t>
  </si>
  <si>
    <t>901 0 00 00000 00 0000 000</t>
  </si>
  <si>
    <t>902 0 00 00000 00 0000 000</t>
  </si>
  <si>
    <t>904 0 00 00000 00 0000 000</t>
  </si>
  <si>
    <t>905 0 00 00000 00 0000 000</t>
  </si>
  <si>
    <t>Управление финансов и экономической политики Администрации Колпашевского района</t>
  </si>
  <si>
    <t>992 0 00 00000 00 0000 000</t>
  </si>
  <si>
    <t>Управление образования Администрации Колпашевского района</t>
  </si>
  <si>
    <t>Денежные взыскания (штрафы) за нарушение земельного законодательства</t>
  </si>
  <si>
    <t>177 0 00 00000 00 0000 000</t>
  </si>
  <si>
    <t>076 0 00 00000 00 0000 000</t>
  </si>
  <si>
    <t>321 0 00 00000 00 0000 000</t>
  </si>
  <si>
    <t xml:space="preserve"> </t>
  </si>
  <si>
    <t>048 0 00 00000 00 0000 000</t>
  </si>
  <si>
    <t>Плата за размещение отходов производства и потребления</t>
  </si>
  <si>
    <t>182 1 01 02010 01 0000 110</t>
  </si>
  <si>
    <t>Прочие субсидии бюджетам муниципальных районов</t>
  </si>
  <si>
    <t>Субвенции бюджетам муниципальных районов на выполнение передаваемых полномочий субъектов Российской Федерации</t>
  </si>
  <si>
    <t xml:space="preserve">Прочие доходы от оказания платных услуг (работ) получателями средств бюджетов муниципальных районов  </t>
  </si>
  <si>
    <t xml:space="preserve">Прочие субсидии бюджетам муниципальных районов </t>
  </si>
  <si>
    <t xml:space="preserve">Прочие межбюджетные трансферты, передаваемые бюджетам муниципальных районов  </t>
  </si>
  <si>
    <t>905 111 05025 05 0000 120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</si>
  <si>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</si>
  <si>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905 1 14 02053 05 0000 410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</si>
  <si>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 муниципальных унитарных предприятий, в том числе казенных), в части реализации основных средств по указанному имуществу</t>
  </si>
  <si>
    <t>Дотации бюджетам муниципальных районов на выравнивание  бюджетной обеспеченности</t>
  </si>
  <si>
    <t>Управление Федеральной службы по  надзору в сфере природопользования по Томской области</t>
  </si>
  <si>
    <t xml:space="preserve">Управление Федеральной службы государственной регистрации, кадастра и картографии по Томской области </t>
  </si>
  <si>
    <t>Государственная пошлина по делам, рассматриваемым в судах общей юрисдикции, мировыми судьями (за исключением  Верховного Суда Российской Федерации)</t>
  </si>
  <si>
    <t>Плата за выбросы загрязняющих веществ в атмосферный воздух стационарными объектами</t>
  </si>
  <si>
    <t>Плата за выбросы загрязняющих веществ в атмосферный воздух передвижными объектами</t>
  </si>
  <si>
    <t>Плата за сбросы загрязняющих веществ в водные объекты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</si>
  <si>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</si>
  <si>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182 1 05 01050 01 0000 110</t>
  </si>
  <si>
    <t>182 1 05 03010 01 0000 110</t>
  </si>
  <si>
    <t>Денежные взыскания (штрафы) за нарушение законодательства о применении контрольно-кассовой техники при осуществлении наличных денежных расчетов и (или) расчетов с использованием платежных карт</t>
  </si>
  <si>
    <t xml:space="preserve">Прочие денежные взыскания (штрафы) за правонарушения в области дорожного движения </t>
  </si>
  <si>
    <t>818 0 00 00000 00 0000 000</t>
  </si>
  <si>
    <t>836 0 00 00000 00 0000 000</t>
  </si>
  <si>
    <t>Субвенции бюджетам муниципальных районов на выплату единовременного пособия при всех формах устройства детей, лишенных родительского попечения, в семью</t>
  </si>
  <si>
    <t>Управление ветеринарии Томской области</t>
  </si>
  <si>
    <t>Минимальный налог, зачисляемый в бюджеты субъектов Российской Федерации</t>
  </si>
  <si>
    <t>182 1 16 03010 01 0000 140</t>
  </si>
  <si>
    <t>182 1 16 03030 01 0000 140</t>
  </si>
  <si>
    <t>182 1 16 06000 01 0000 140</t>
  </si>
  <si>
    <t>818 1 16 90050 05 0000 140</t>
  </si>
  <si>
    <t xml:space="preserve">Инспекция государственного технического надзора Томской области </t>
  </si>
  <si>
    <t>836 1 16 90050 05 0000 140</t>
  </si>
  <si>
    <t>902 1 13 01995 05 0000 130</t>
  </si>
  <si>
    <t>141 1 16 90050 05 0000 140</t>
  </si>
  <si>
    <t>Субвенции бюджетам муниципальных районов на 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</si>
  <si>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Управление Федеральной налоговой службы России по Томской области  </t>
  </si>
  <si>
    <t>Верхнеобское территориальное управление Федерального агентства по рыболовству</t>
  </si>
  <si>
    <t>048 1 12 01010 01 0000 120</t>
  </si>
  <si>
    <t>048 1 12 01020 01 0000 120</t>
  </si>
  <si>
    <t>048 1 12 01030 01 0000 120</t>
  </si>
  <si>
    <t>048 1 12 01040 01 0000 120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</si>
  <si>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</si>
  <si>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>081 1 16 90050 05 0000 140</t>
  </si>
  <si>
    <t>141 1 16 28000 01 0000 140</t>
  </si>
  <si>
    <t>177 1 16 90050 05 0000 140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</si>
  <si>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</si>
  <si>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188 1 16 30030 01 0000 140</t>
  </si>
  <si>
    <t>188 1 16 43000 01 0000 140</t>
  </si>
  <si>
    <t>188 1 16 90050 05 0000 140</t>
  </si>
  <si>
    <t>321 1 16 25060 01 0000 140</t>
  </si>
  <si>
    <t>904 2 02 03024 05 0000 151</t>
  </si>
  <si>
    <t>905 1 16 90050 05 0000 140</t>
  </si>
  <si>
    <t xml:space="preserve">Управление Федеральной службы по надзору в сфере защиты прав потребителей и благополучия человека по Томской области </t>
  </si>
  <si>
    <t>Главное управление МЧС России по Томской области</t>
  </si>
  <si>
    <t>076 1 16 43000 01 0000 140</t>
  </si>
  <si>
    <t>100 0 00 00000 00 0000 000</t>
  </si>
  <si>
    <t>Управление Федерального казначейства по Томской области</t>
  </si>
  <si>
    <t>100 1 03 02230 01 0000 110</t>
  </si>
  <si>
    <t>100 1 03 02240 01 0000 110</t>
  </si>
  <si>
    <t>100 1 03 02250 01 0000 110</t>
  </si>
  <si>
    <t>100 1 03 02260 01 0000 110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</si>
  <si>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</si>
  <si>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Налог, взимаемый с налогоплательщиков, выбравших в качестве объекта налогообложения  доходы</t>
  </si>
  <si>
    <t>182 1 05 01020 01 0000 110</t>
  </si>
  <si>
    <t>182 1 05 02000 02 0000 110</t>
  </si>
  <si>
    <t>182 1 05 01010 01 0000 110</t>
  </si>
  <si>
    <t>182 1 01 02040 01 0000 110</t>
  </si>
  <si>
    <t>188 1 16 28000 01 0000 140</t>
  </si>
  <si>
    <t>901 1 16 90050 05 0000 140</t>
  </si>
  <si>
    <t>905 111 05013 13 0000 120</t>
  </si>
  <si>
    <t>076 1 16 90050 05 0000 140</t>
  </si>
  <si>
    <t>907 0 00 00000 00 0000 000</t>
  </si>
  <si>
    <t>907 2 02 04014 05 0000 151</t>
  </si>
  <si>
    <t>Управление по культуре, спорту и молодёжной политике Администрации Колпашевского района</t>
  </si>
  <si>
    <t>905 1 14 06013 13 0000 430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</si>
  <si>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</si>
  <si>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</si>
  <si>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МКУ "Агентство по управлению муниципальным имуществом"</t>
  </si>
  <si>
    <t>Управление Федеральной службы по ветеринарному и фитосанитарному надзору по Томской области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</si>
  <si>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</si>
  <si>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</si>
  <si>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</si>
  <si>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</si>
  <si>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</t>
  </si>
  <si>
    <t xml:space="preserve">Наименование главного администратора доходов и кодов бюджетной классификации доходов бюджетов РФ </t>
  </si>
  <si>
    <t>905 1 11 05075 05 0000 120</t>
  </si>
  <si>
    <t>905 1 14 06025 05 0000 430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</si>
  <si>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</si>
  <si>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Доходы от сдачи в аренду имущества, составляющего казну муниципальных районов (за исключением земельных участков)</t>
  </si>
  <si>
    <t>076 1 16 25030 01 0000 140</t>
  </si>
  <si>
    <t>Дотации бюджетам муниципальных районов на поддержку мер по обеспечению сбалансированности бюджетов</t>
  </si>
  <si>
    <t>Субсидии бюджетам муниципальных районов на реализацию федеральных целевых программ</t>
  </si>
  <si>
    <t>905 111 05013 05 0000 120</t>
  </si>
  <si>
    <t>Денежные взыскания (штрафы) за нарушение законодательства Российской Федерации об охране и использовании животного мира</t>
  </si>
  <si>
    <r>
  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</t>
    </r>
    <r>
      <rPr>
        <vertAlign val="superscript"/>
        <sz val="12"/>
        <rFont val="Times New Roman"/>
        <family val="1"/>
        <charset val="204"/>
      </rPr>
      <t>1</t>
    </r>
    <r>
      <rPr>
        <sz val="12"/>
        <rFont val="Times New Roman"/>
        <family val="1"/>
        <charset val="204"/>
      </rPr>
      <t>Налогового кодекса Российской Федерации</t>
    </r>
  </si>
  <si>
    <t xml:space="preserve">Субвенции бюджетам муниципальных районов на осуществление первичного воинского учета на территориях, где отсутствуют военные комиссариаты </t>
  </si>
  <si>
    <t>081 1 16 43000 01 0000 140</t>
  </si>
  <si>
    <t>904 1 13 01995 05 0000 130</t>
  </si>
  <si>
    <t>Управление Министерства внутренних дел Российской Федерации по Томской области</t>
  </si>
  <si>
    <r>
  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</t>
    </r>
    <r>
      <rPr>
        <sz val="12"/>
        <rFont val="Times New Roman"/>
        <family val="1"/>
        <charset val="204"/>
      </rPr>
      <t>¹</t>
    </r>
    <r>
      <rPr>
        <sz val="12"/>
        <rFont val="Times New Roman CYR"/>
        <family val="1"/>
        <charset val="204"/>
      </rPr>
      <t xml:space="preserve"> и 228 Налогового кодекса Российской Федерации</t>
    </r>
  </si>
  <si>
    <t>081 1 16 25060 01 0000 140</t>
  </si>
  <si>
    <t xml:space="preserve">Денежные взыскания (штрафы) за нарушение земельного законодательства
</t>
  </si>
  <si>
    <t>901 2 02 20051 05 0000 151</t>
  </si>
  <si>
    <t>901 2 02 30024 05 0000 151</t>
  </si>
  <si>
    <t>901 2 02 30027 05 0000 151</t>
  </si>
  <si>
    <t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</si>
  <si>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>901 2 02 35082 05 0000 151</t>
  </si>
  <si>
    <t>901 2 02 35260 05 0000 151</t>
  </si>
  <si>
    <t>901 2 02 35542 05 0000 151</t>
  </si>
  <si>
    <t>Субвенции бюджетам муниципальных районов на повышение продуктивности в молочном скотоводстве</t>
  </si>
  <si>
    <t>901 2 02 35543 05 0000 151</t>
  </si>
  <si>
    <t>Субвенции бюджетам муниципальных районов на содействие достижению целевых показателей региональных программ развития агропромышленного комплекса</t>
  </si>
  <si>
    <t>901 2 19 60010 05 0000 151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</si>
  <si>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муниципальных районов)</t>
  </si>
  <si>
    <t>902 1 16 32000 05 0000 151</t>
  </si>
  <si>
    <t>902 2 02 29999 05 0000 151</t>
  </si>
  <si>
    <t>902 2 02 30024 05 0000 151</t>
  </si>
  <si>
    <t>902 2 02 49999 05 0000 151</t>
  </si>
  <si>
    <t>902 2 18 05010 05 0000 151</t>
  </si>
  <si>
    <t>902 2 18 05020 05 0000 151</t>
  </si>
  <si>
    <t>Доходы бюджетов муниципальных районов от возврата бюджетными учреждениями остатков субсидий прошлых лет</t>
  </si>
  <si>
    <t>Доходы бюджетов муниципальных районов от возврата автономными учреждениями остатков субсидий прошлых лет</t>
  </si>
  <si>
    <t>905 2 19 60010 05 0000 151</t>
  </si>
  <si>
    <t>902 2 19 60010 05 0000 151</t>
  </si>
  <si>
    <t>907 2 02 29999 05 0000 151</t>
  </si>
  <si>
    <t>907 2 02 30024 05 0000 151</t>
  </si>
  <si>
    <t>907 2 02 40014 05 0000 151</t>
  </si>
  <si>
    <t>907 2 19 60010 05 0000 151</t>
  </si>
  <si>
    <t>907 2 19 25020 05 0000 151</t>
  </si>
  <si>
    <t>Прочие межбюджетные трансферты, передаваемые бюджетам муниципальных районов Возврат остатков субсидий на мероприятия подпрограммы "Обеспечение жильем молодых семей" федеральной целевой программы "Жилище" на 2015 - 2020 годы из бюджетов муниципальных районов</t>
  </si>
  <si>
    <t>992 2 02 15001 05 0000 151</t>
  </si>
  <si>
    <t>992 2 02 15002 05 0000 151</t>
  </si>
  <si>
    <t>992 2 02 29999 05 0000 151</t>
  </si>
  <si>
    <t>992 2 02 30024 05 0000 151</t>
  </si>
  <si>
    <t>992 2 02 35118 05 0000 151</t>
  </si>
  <si>
    <t>992 2 02 49999 05 0000 151</t>
  </si>
  <si>
    <t>992 2 19 60010 05 0000 151</t>
  </si>
  <si>
    <t>992 1 17 01050 05 0000 180</t>
  </si>
  <si>
    <t xml:space="preserve">Невыясненные поступления, зачисляемые в бюджеты муниципальных районов
</t>
  </si>
  <si>
    <t>Иные межбюджетные трансферты бюджету МО "Колпашевский район" из бюджета МО "Колпашевское городское поселение" для финансового обеспечения части переданных полномочий по решению вопроса местного значения "Организация библиотечного ообслуживания населения, комплектование и обеспечение сохранности библиотечных фондов библиотек поселения"</t>
  </si>
  <si>
    <t>Иные межбюджетные трансферты бюджету МО "Колпашевский район" из бюджета МО "Чажемтовское сельское поселение" для финансового обеспечения части переданных полномочий по решению вопроса местного значения "Создание условий для организации досуга и обеспечения жителей поселения услугами организаций культуры"</t>
  </si>
  <si>
    <t>Иные межбюджетные трансферты бюджету МО "Колпашевский район" из бюджета МО "Инкинское сельское поселение" для финансового обеспечения части переданных полномочий по решению вопроса местного значения "Создание условий для организации досуга и обеспечения жителей поселения услугами организаций культуры"</t>
  </si>
  <si>
    <t>Иные межбюджетные трансферты бюджету МО "Колпашевский район" из бюджета МО "Саровское сельское поселение" для финансового обеспечения части переданных полномочий по решению вопроса местного значения "Создание условий для организации досуга и обеспечения жителей поселения услугами организаций культуры"</t>
  </si>
  <si>
    <t>Иные межбюджетные трансферты бюджету МО "Колпашевский район" из бюджета МО "Новогоренское сельское поселение" для финансового обеспечения части переданных полномочий по решению вопроса местного значения "Создание условий для организации досуга и обеспечения жителей поселения услугами организаций культуры"</t>
  </si>
  <si>
    <t>Иные межбюджетные трансферты бюджету МО "Колпашевский район" из бюджета МО "Дальненское сельское поселение" для финансового обеспечения части переданных полномочий по решению вопроса местного значения "Создание условий для организации досуга и обеспечения жителей поселения услугами организаций культуры"</t>
  </si>
  <si>
    <t>Иные межбюджетные трансферты из бюджета МО "Новоселовское сельское поселение" для финансового обеспечения части переданных полномочий по решению вопроса местного значения "Создание условий для организации досуга и обеспечения жителей поселения услугами организаций культуры"</t>
  </si>
  <si>
    <t>Иные межбюджетные трансферты бюджету МО "Колпашевский район" из бюджета МО "Копыловское сельское поселение" для финансового обеспечения части переданных полномочий по решению вопроса местного значения "Создание условий для организации досуга и обеспечения жителей поселения услугами организаций культуры"</t>
  </si>
  <si>
    <t>Иные межбюджетные трансферты бюджету МО "Колпашевский район" из бюджета МО "Колпашевское городское поселение" для финансового обеспечения части переданных полномочий по решению вопроса местного значения "Создание условий для организации досуга и обеспечения жителей поселения услугами организаций культуры"</t>
  </si>
  <si>
    <t>141 1 16 25050 01 0000 140</t>
  </si>
  <si>
    <t>188 1 16 08010 01 0000 140</t>
  </si>
  <si>
    <t>188 1 16 30014 01 0000 140</t>
  </si>
  <si>
    <t>901 1 16 33050 05 0000 140</t>
  </si>
  <si>
    <t>901 2 02 25527 05 0000 151</t>
  </si>
  <si>
    <t>901 2 02 25555 05 0000 151</t>
  </si>
  <si>
    <t>901 2 02 25560 05 0000 151</t>
  </si>
  <si>
    <t>901 2 02 49999 05 0000 151</t>
  </si>
  <si>
    <t>902 1 13 02995 05 0000 130</t>
  </si>
  <si>
    <t>903 0 00 00000 00 0000 000</t>
  </si>
  <si>
    <t>Счетная палата Колпашевского района</t>
  </si>
  <si>
    <t>903 1 16 90050 05 0000 140</t>
  </si>
  <si>
    <t>905 1 13 02065 05 0000 130</t>
  </si>
  <si>
    <t>907 2 02 49999 05 0000 151</t>
  </si>
  <si>
    <t>907 2 02 20051 05 0000 151</t>
  </si>
  <si>
    <t>907 2 02 25558 05 0000 151</t>
  </si>
  <si>
    <t>907 1 13 02995 05 0000 130</t>
  </si>
  <si>
    <t>Прочие доходы от компенсации затрат бюджетов муниципальных районов</t>
  </si>
  <si>
    <t>Доходы, поступающие в порядке возмещения расходов, понесенных в связи с эксплуатацией имущества муниципальных районов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</si>
  <si>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</si>
  <si>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>Денежные взыскания (штрафы) за нарушение законодательства в области охраны окружающей среды</t>
  </si>
  <si>
    <t>Денежные взыскания (штрафы) за нарушение правил перевозки крупногабаритных и тяжеловесных грузов по автомобильным дорогам общего пользования местного значения муниципальных районов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</si>
  <si>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муниципальных районов</t>
  </si>
  <si>
    <t>Субсидии бюджетам муниципальных районов на государственную поддержку малого и среднего предпринимательства, включая крестьянские (фермерские) хозяйства, а также на реализацию мероприятий по поддержке молодежного предпринимательства</t>
  </si>
  <si>
    <t>Субсидии бюджетам муниципальных районов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</si>
  <si>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Субсидии бюджетам муниципальных районов на обеспечение развития и укрепления материально-технической базы муниципальных домов культуры, поддержку творческой деятельности муниципальных театров в городах с численностью населения до 300 тысяч человек</t>
  </si>
  <si>
    <t>Субсидии бюджетам муниципальных районов на поддержку обустройства мест массового отдыха населения (городских парков)</t>
  </si>
  <si>
    <t>901 2 02 29999 05 0000 151</t>
  </si>
  <si>
    <t>182 1 05 04020 02 0000 110</t>
  </si>
  <si>
    <t>182 1 07 01020 01 0000 110</t>
  </si>
  <si>
    <t>901 2 02 35120 05 0000 151</t>
  </si>
  <si>
    <t>905 1 14 06013 05 0000 430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</si>
  <si>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</t>
  </si>
  <si>
    <t>905 1 14 06313 10 0000 430</t>
  </si>
  <si>
    <t>905 1 14 06313 13 0000 430</t>
  </si>
  <si>
    <t>907 2 02 25519 05 0000 151</t>
  </si>
  <si>
    <t xml:space="preserve"> Налог на добычу общераспространенных полезных ископаемых
</t>
  </si>
  <si>
    <t>Налог, взимаемый в связи с применением патентной системы налогообложения, зачисляемый в бюджеты муниципальных районов</t>
  </si>
  <si>
    <t xml:space="preserve"> 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
</t>
  </si>
  <si>
    <t xml:space="preserve">Субсидии бюджетам муниципальных районов на софинансирование капитальных вложений в объекты муниципальной собственности
</t>
  </si>
  <si>
    <t>902 2 02 25097 05 0000 151</t>
  </si>
  <si>
    <t>Субсидии бюджетам муниципальных районов на создание в общеобразовательных организациях, расположенных в сельской местности, условий для занятий физической культурой и спортом</t>
  </si>
  <si>
    <t>Субсидия бюджетам муниципальных районов на поддержку отрасли культуры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</si>
  <si>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</si>
  <si>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</si>
  <si>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903 2 02 40014 05 0000 151</t>
  </si>
  <si>
    <t xml:space="preserve"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поселений
</t>
  </si>
  <si>
    <t xml:space="preserve">                                                     от "____"____________2018 г. № ____</t>
  </si>
  <si>
    <t>План на 01.01.18г.  (тыс. рублей)</t>
  </si>
  <si>
    <t>Исполн. на 01.01.18г. (тыс. рублей)</t>
  </si>
  <si>
    <t>161 0 00 00000 00 0000 000</t>
  </si>
  <si>
    <t>182 1 16 90050 05 0000 140</t>
  </si>
  <si>
    <t>901 2 02 20077 05 0000 151</t>
  </si>
  <si>
    <t>Прочие безвозмездные поступления в бюджеты муниципальных районов</t>
  </si>
  <si>
    <t>902 2 07 05030 05 0000 180</t>
  </si>
  <si>
    <t>Доходы, получаемые в виде арендной платы  за земельные участки, государственная собственность на которые не разграничена и которые расположены в границах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</si>
  <si>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905 1 11 09045 05 0005 120</t>
  </si>
  <si>
    <t>905 1 11 09045 05 0006 120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</si>
  <si>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казенных)- плата по договору на установку и эксплуатацию рекламной конструкции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</si>
  <si>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- плата за наем муниципального жилья</t>
  </si>
  <si>
    <t>992 2 18 60010 05 0000 151</t>
  </si>
  <si>
    <t>161 1 16 33050 05 0000 140</t>
  </si>
  <si>
    <t>Федеральная антимонопольная служба</t>
  </si>
  <si>
    <t xml:space="preserve">                                                     Приложение 1 к решению</t>
  </si>
  <si>
    <t xml:space="preserve">                                                     Думы Колпашевского района</t>
  </si>
  <si>
    <t>Отчет об исполнении бюджета муниципального образования "Колпашевский район" по кодам классификации доходов бюджета за 2017 год</t>
  </si>
  <si>
    <t>Денежные взыскания (штрафы) за нарушение законодательства о налогах и сборах, предусмотренные статьями 116, 119.1, 119.2, пунктами 1 и 2 статьи 120, статьями 125, 126, 126.1, 128, 129, 129.1, 129.4, 132, 133, 134, 135, 135.1, 135.2 Налогового кодекса Российской Федерации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</si>
  <si>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</si>
  <si>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 xml:space="preserve">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 </t>
  </si>
</sst>
</file>

<file path=xl/styles.xml><?xml version="1.0" encoding="utf-8"?>
<styleSheet xmlns="http://schemas.openxmlformats.org/spreadsheetml/2006/main">
  <numFmts count="4">
    <numFmt numFmtId="164" formatCode="#,##0.0"/>
    <numFmt numFmtId="165" formatCode="0.000"/>
    <numFmt numFmtId="166" formatCode="0.0"/>
    <numFmt numFmtId="167" formatCode="000000"/>
  </numFmts>
  <fonts count="16">
    <font>
      <sz val="10"/>
      <name val="Arial Cyr"/>
      <charset val="204"/>
    </font>
    <font>
      <b/>
      <sz val="12"/>
      <name val="Times New Roman Cyr"/>
      <family val="1"/>
      <charset val="204"/>
    </font>
    <font>
      <b/>
      <sz val="12"/>
      <name val="Arial Cyr"/>
      <family val="2"/>
      <charset val="204"/>
    </font>
    <font>
      <i/>
      <sz val="10"/>
      <name val="Times New Roman CYR"/>
      <family val="1"/>
      <charset val="204"/>
    </font>
    <font>
      <sz val="12"/>
      <name val="Times New Roman CYR"/>
      <family val="1"/>
      <charset val="204"/>
    </font>
    <font>
      <sz val="12"/>
      <name val="Arial Cyr"/>
      <charset val="204"/>
    </font>
    <font>
      <b/>
      <sz val="14"/>
      <name val="Arial Cyr"/>
      <charset val="204"/>
    </font>
    <font>
      <b/>
      <sz val="14"/>
      <name val="Times New Roman CYR"/>
      <family val="1"/>
      <charset val="204"/>
    </font>
    <font>
      <sz val="10"/>
      <name val="Arial Cyr"/>
      <family val="2"/>
      <charset val="204"/>
    </font>
    <font>
      <sz val="12"/>
      <name val="Times New Roman CYR"/>
      <charset val="204"/>
    </font>
    <font>
      <b/>
      <sz val="12"/>
      <name val="Times New Roman CYR"/>
      <charset val="204"/>
    </font>
    <font>
      <b/>
      <sz val="12"/>
      <name val="Arial Cyr"/>
      <charset val="204"/>
    </font>
    <font>
      <sz val="12"/>
      <name val="Times New Roman"/>
      <family val="1"/>
      <charset val="204"/>
    </font>
    <font>
      <sz val="10"/>
      <name val="Times New Roman CYR"/>
      <family val="1"/>
      <charset val="204"/>
    </font>
    <font>
      <b/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5" fillId="0" borderId="0" xfId="0" applyFont="1"/>
    <xf numFmtId="0" fontId="4" fillId="0" borderId="0" xfId="0" applyFont="1"/>
    <xf numFmtId="0" fontId="2" fillId="0" borderId="0" xfId="0" applyFont="1"/>
    <xf numFmtId="0" fontId="6" fillId="0" borderId="0" xfId="0" applyFont="1"/>
    <xf numFmtId="0" fontId="5" fillId="0" borderId="0" xfId="0" applyFont="1" applyAlignment="1"/>
    <xf numFmtId="0" fontId="5" fillId="0" borderId="0" xfId="0" applyFont="1" applyAlignment="1">
      <alignment horizontal="left"/>
    </xf>
    <xf numFmtId="166" fontId="1" fillId="2" borderId="0" xfId="0" applyNumberFormat="1" applyFont="1" applyFill="1" applyBorder="1"/>
    <xf numFmtId="0" fontId="2" fillId="2" borderId="0" xfId="0" applyFont="1" applyFill="1"/>
    <xf numFmtId="49" fontId="4" fillId="2" borderId="1" xfId="0" applyNumberFormat="1" applyFont="1" applyFill="1" applyBorder="1" applyAlignment="1">
      <alignment horizontal="justify" vertical="top" wrapText="1"/>
    </xf>
    <xf numFmtId="1" fontId="4" fillId="2" borderId="1" xfId="0" applyNumberFormat="1" applyFont="1" applyFill="1" applyBorder="1" applyAlignment="1">
      <alignment horizontal="center" vertical="top"/>
    </xf>
    <xf numFmtId="0" fontId="11" fillId="0" borderId="0" xfId="0" applyFont="1"/>
    <xf numFmtId="1" fontId="1" fillId="2" borderId="1" xfId="0" applyNumberFormat="1" applyFont="1" applyFill="1" applyBorder="1" applyAlignment="1">
      <alignment horizontal="center" vertical="top"/>
    </xf>
    <xf numFmtId="49" fontId="1" fillId="2" borderId="1" xfId="0" applyNumberFormat="1" applyFont="1" applyFill="1" applyBorder="1" applyAlignment="1">
      <alignment horizontal="justify" vertical="top" wrapText="1"/>
    </xf>
    <xf numFmtId="0" fontId="4" fillId="2" borderId="1" xfId="0" applyFont="1" applyFill="1" applyBorder="1" applyAlignment="1">
      <alignment horizontal="justify" vertical="top" wrapText="1"/>
    </xf>
    <xf numFmtId="164" fontId="1" fillId="2" borderId="1" xfId="0" applyNumberFormat="1" applyFont="1" applyFill="1" applyBorder="1" applyAlignment="1">
      <alignment horizontal="right"/>
    </xf>
    <xf numFmtId="164" fontId="4" fillId="2" borderId="1" xfId="0" applyNumberFormat="1" applyFont="1" applyFill="1" applyBorder="1" applyAlignment="1">
      <alignment horizontal="right"/>
    </xf>
    <xf numFmtId="49" fontId="10" fillId="2" borderId="1" xfId="0" applyNumberFormat="1" applyFont="1" applyFill="1" applyBorder="1" applyAlignment="1">
      <alignment horizontal="justify" vertical="top" wrapText="1"/>
    </xf>
    <xf numFmtId="0" fontId="5" fillId="2" borderId="0" xfId="0" applyFont="1" applyFill="1"/>
    <xf numFmtId="0" fontId="6" fillId="2" borderId="0" xfId="0" applyFont="1" applyFill="1"/>
    <xf numFmtId="0" fontId="5" fillId="2" borderId="0" xfId="0" applyFont="1" applyFill="1" applyAlignment="1">
      <alignment horizontal="left"/>
    </xf>
    <xf numFmtId="164" fontId="5" fillId="2" borderId="0" xfId="0" applyNumberFormat="1" applyFont="1" applyFill="1"/>
    <xf numFmtId="166" fontId="5" fillId="2" borderId="0" xfId="0" applyNumberFormat="1" applyFont="1" applyFill="1"/>
    <xf numFmtId="164" fontId="2" fillId="2" borderId="0" xfId="0" applyNumberFormat="1" applyFont="1" applyFill="1"/>
    <xf numFmtId="0" fontId="4" fillId="2" borderId="0" xfId="0" applyFont="1" applyFill="1"/>
    <xf numFmtId="3" fontId="4" fillId="2" borderId="0" xfId="0" applyNumberFormat="1" applyFont="1" applyFill="1" applyBorder="1" applyAlignment="1"/>
    <xf numFmtId="0" fontId="5" fillId="2" borderId="0" xfId="0" applyFont="1" applyFill="1" applyAlignment="1"/>
    <xf numFmtId="0" fontId="4" fillId="2" borderId="0" xfId="0" applyFont="1" applyFill="1" applyAlignment="1">
      <alignment horizontal="center"/>
    </xf>
    <xf numFmtId="0" fontId="4" fillId="2" borderId="0" xfId="0" applyFont="1" applyFill="1" applyAlignment="1">
      <alignment horizontal="right"/>
    </xf>
    <xf numFmtId="0" fontId="3" fillId="2" borderId="1" xfId="0" applyFont="1" applyFill="1" applyBorder="1" applyAlignment="1">
      <alignment horizontal="center" vertical="top" wrapText="1"/>
    </xf>
    <xf numFmtId="164" fontId="1" fillId="2" borderId="1" xfId="0" applyNumberFormat="1" applyFont="1" applyFill="1" applyBorder="1" applyAlignment="1">
      <alignment horizontal="right" wrapText="1"/>
    </xf>
    <xf numFmtId="164" fontId="4" fillId="2" borderId="1" xfId="0" applyNumberFormat="1" applyFont="1" applyFill="1" applyBorder="1" applyAlignment="1">
      <alignment horizontal="right" wrapText="1"/>
    </xf>
    <xf numFmtId="164" fontId="9" fillId="2" borderId="1" xfId="0" applyNumberFormat="1" applyFont="1" applyFill="1" applyBorder="1" applyAlignment="1">
      <alignment horizontal="right"/>
    </xf>
    <xf numFmtId="164" fontId="10" fillId="2" borderId="1" xfId="0" applyNumberFormat="1" applyFont="1" applyFill="1" applyBorder="1" applyAlignment="1">
      <alignment horizontal="right"/>
    </xf>
    <xf numFmtId="164" fontId="4" fillId="2" borderId="1" xfId="0" applyNumberFormat="1" applyFont="1" applyFill="1" applyBorder="1" applyAlignment="1"/>
    <xf numFmtId="164" fontId="4" fillId="2" borderId="1" xfId="0" applyNumberFormat="1" applyFont="1" applyFill="1" applyBorder="1"/>
    <xf numFmtId="3" fontId="4" fillId="2" borderId="0" xfId="0" applyNumberFormat="1" applyFont="1" applyFill="1"/>
    <xf numFmtId="165" fontId="8" fillId="2" borderId="0" xfId="0" applyNumberFormat="1" applyFont="1" applyFill="1"/>
    <xf numFmtId="0" fontId="8" fillId="2" borderId="0" xfId="0" applyFont="1" applyFill="1"/>
    <xf numFmtId="0" fontId="5" fillId="2" borderId="0" xfId="0" applyFont="1" applyFill="1" applyAlignment="1">
      <alignment horizontal="center"/>
    </xf>
    <xf numFmtId="0" fontId="3" fillId="2" borderId="1" xfId="0" applyFont="1" applyFill="1" applyBorder="1" applyAlignment="1">
      <alignment horizontal="center" vertical="top"/>
    </xf>
    <xf numFmtId="0" fontId="1" fillId="2" borderId="1" xfId="0" applyFont="1" applyFill="1" applyBorder="1" applyAlignment="1">
      <alignment horizontal="justify" vertical="justify"/>
    </xf>
    <xf numFmtId="49" fontId="1" fillId="2" borderId="1" xfId="0" applyNumberFormat="1" applyFont="1" applyFill="1" applyBorder="1" applyAlignment="1">
      <alignment horizontal="justify" vertical="top"/>
    </xf>
    <xf numFmtId="1" fontId="9" fillId="2" borderId="1" xfId="0" applyNumberFormat="1" applyFont="1" applyFill="1" applyBorder="1" applyAlignment="1">
      <alignment horizontal="center" vertical="top"/>
    </xf>
    <xf numFmtId="49" fontId="9" fillId="2" borderId="1" xfId="0" applyNumberFormat="1" applyFont="1" applyFill="1" applyBorder="1" applyAlignment="1">
      <alignment horizontal="justify" vertical="top" wrapText="1"/>
    </xf>
    <xf numFmtId="4" fontId="4" fillId="2" borderId="1" xfId="0" applyNumberFormat="1" applyFont="1" applyFill="1" applyBorder="1" applyAlignment="1">
      <alignment horizontal="justify" vertical="top" wrapText="1"/>
    </xf>
    <xf numFmtId="0" fontId="4" fillId="2" borderId="1" xfId="0" applyNumberFormat="1" applyFont="1" applyFill="1" applyBorder="1" applyAlignment="1">
      <alignment horizontal="justify" vertical="top" wrapText="1"/>
    </xf>
    <xf numFmtId="0" fontId="4" fillId="2" borderId="1" xfId="0" applyFont="1" applyFill="1" applyBorder="1" applyAlignment="1">
      <alignment horizontal="justify" wrapText="1"/>
    </xf>
    <xf numFmtId="1" fontId="4" fillId="2" borderId="1" xfId="0" applyNumberFormat="1" applyFont="1" applyFill="1" applyBorder="1" applyAlignment="1">
      <alignment vertical="center"/>
    </xf>
    <xf numFmtId="0" fontId="4" fillId="2" borderId="0" xfId="0" applyFont="1" applyFill="1" applyAlignment="1">
      <alignment vertical="center"/>
    </xf>
    <xf numFmtId="164" fontId="4" fillId="0" borderId="1" xfId="0" applyNumberFormat="1" applyFont="1" applyFill="1" applyBorder="1" applyAlignment="1">
      <alignment horizontal="right"/>
    </xf>
    <xf numFmtId="0" fontId="13" fillId="2" borderId="1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top" wrapText="1"/>
    </xf>
    <xf numFmtId="0" fontId="13" fillId="2" borderId="2" xfId="0" applyFont="1" applyFill="1" applyBorder="1" applyAlignment="1">
      <alignment horizontal="center" vertical="top" wrapText="1"/>
    </xf>
    <xf numFmtId="0" fontId="13" fillId="2" borderId="2" xfId="0" applyFont="1" applyFill="1" applyBorder="1" applyAlignment="1">
      <alignment horizontal="center" vertical="center" wrapText="1"/>
    </xf>
    <xf numFmtId="0" fontId="0" fillId="0" borderId="0" xfId="0" applyFont="1"/>
    <xf numFmtId="0" fontId="0" fillId="2" borderId="0" xfId="0" applyFont="1" applyFill="1"/>
    <xf numFmtId="49" fontId="10" fillId="2" borderId="1" xfId="0" applyNumberFormat="1" applyFont="1" applyFill="1" applyBorder="1" applyAlignment="1">
      <alignment horizontal="left" vertical="top" wrapText="1"/>
    </xf>
    <xf numFmtId="0" fontId="14" fillId="0" borderId="1" xfId="0" applyFont="1" applyBorder="1" applyAlignment="1">
      <alignment horizontal="justify" vertical="top" wrapText="1"/>
    </xf>
    <xf numFmtId="0" fontId="12" fillId="0" borderId="0" xfId="0" applyFont="1" applyAlignment="1">
      <alignment horizontal="justify" vertical="top"/>
    </xf>
    <xf numFmtId="0" fontId="12" fillId="0" borderId="1" xfId="0" applyFont="1" applyBorder="1" applyAlignment="1">
      <alignment horizontal="justify" vertical="top" wrapText="1"/>
    </xf>
    <xf numFmtId="167" fontId="4" fillId="2" borderId="1" xfId="0" applyNumberFormat="1" applyFont="1" applyFill="1" applyBorder="1" applyAlignment="1">
      <alignment horizontal="justify" vertical="top" wrapText="1"/>
    </xf>
    <xf numFmtId="0" fontId="4" fillId="2" borderId="0" xfId="0" applyFont="1" applyFill="1" applyAlignment="1">
      <alignment vertical="top"/>
    </xf>
    <xf numFmtId="0" fontId="12" fillId="2" borderId="1" xfId="0" applyFont="1" applyFill="1" applyBorder="1" applyAlignment="1">
      <alignment horizontal="justify" vertical="top" wrapText="1"/>
    </xf>
    <xf numFmtId="0" fontId="12" fillId="0" borderId="1" xfId="0" applyNumberFormat="1" applyFont="1" applyBorder="1" applyAlignment="1">
      <alignment horizontal="justify" vertical="top" wrapText="1"/>
    </xf>
    <xf numFmtId="0" fontId="12" fillId="2" borderId="4" xfId="0" applyFont="1" applyFill="1" applyBorder="1" applyAlignment="1">
      <alignment horizontal="justify" vertical="top" wrapText="1"/>
    </xf>
    <xf numFmtId="164" fontId="9" fillId="2" borderId="1" xfId="0" applyNumberFormat="1" applyFont="1" applyFill="1" applyBorder="1" applyAlignment="1">
      <alignment horizontal="right" wrapText="1"/>
    </xf>
    <xf numFmtId="2" fontId="12" fillId="0" borderId="1" xfId="0" applyNumberFormat="1" applyFont="1" applyBorder="1" applyAlignment="1">
      <alignment horizontal="justify" vertical="top"/>
    </xf>
    <xf numFmtId="2" fontId="12" fillId="0" borderId="1" xfId="0" applyNumberFormat="1" applyFont="1" applyBorder="1" applyAlignment="1">
      <alignment horizontal="justify" vertical="top" wrapText="1"/>
    </xf>
    <xf numFmtId="0" fontId="10" fillId="2" borderId="1" xfId="0" applyFont="1" applyFill="1" applyBorder="1" applyAlignment="1">
      <alignment horizontal="justify" vertical="top" wrapText="1"/>
    </xf>
    <xf numFmtId="0" fontId="12" fillId="0" borderId="1" xfId="0" applyFont="1" applyFill="1" applyBorder="1" applyAlignment="1">
      <alignment horizontal="justify" vertical="top" wrapText="1"/>
    </xf>
    <xf numFmtId="1" fontId="12" fillId="0" borderId="1" xfId="0" applyNumberFormat="1" applyFont="1" applyFill="1" applyBorder="1" applyAlignment="1">
      <alignment horizontal="center" vertical="top"/>
    </xf>
    <xf numFmtId="0" fontId="1" fillId="2" borderId="3" xfId="0" applyFont="1" applyFill="1" applyBorder="1" applyAlignment="1">
      <alignment horizontal="left" vertical="top" wrapText="1"/>
    </xf>
    <xf numFmtId="0" fontId="7" fillId="2" borderId="0" xfId="0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3"/>
  <dimension ref="A1:M207"/>
  <sheetViews>
    <sheetView tabSelected="1" workbookViewId="0">
      <selection activeCell="B48" sqref="B48"/>
    </sheetView>
  </sheetViews>
  <sheetFormatPr defaultColWidth="9.140625" defaultRowHeight="15.75"/>
  <cols>
    <col min="1" max="1" width="26.140625" style="27" customWidth="1"/>
    <col min="2" max="2" width="41.42578125" style="49" customWidth="1"/>
    <col min="3" max="3" width="11.5703125" style="24" customWidth="1"/>
    <col min="4" max="4" width="11.5703125" style="18" customWidth="1"/>
    <col min="5" max="5" width="6.5703125" style="18" customWidth="1"/>
    <col min="6" max="6" width="9.140625" style="1"/>
    <col min="7" max="7" width="11.140625" style="18" bestFit="1" customWidth="1"/>
    <col min="8" max="8" width="9.140625" style="18"/>
    <col min="9" max="9" width="11.7109375" style="18" bestFit="1" customWidth="1"/>
    <col min="10" max="10" width="13.5703125" style="18" customWidth="1"/>
    <col min="11" max="11" width="9.140625" style="18"/>
    <col min="12" max="12" width="11.7109375" style="18" customWidth="1"/>
    <col min="13" max="13" width="9.140625" style="18"/>
    <col min="14" max="16384" width="9.140625" style="1"/>
  </cols>
  <sheetData>
    <row r="1" spans="1:13">
      <c r="B1" s="62" t="s">
        <v>242</v>
      </c>
      <c r="C1" s="62"/>
      <c r="D1" s="62"/>
      <c r="E1" s="62"/>
    </row>
    <row r="2" spans="1:13">
      <c r="B2" s="62" t="s">
        <v>243</v>
      </c>
      <c r="C2" s="62"/>
      <c r="D2" s="62"/>
      <c r="E2" s="62"/>
    </row>
    <row r="3" spans="1:13" ht="15.75" customHeight="1">
      <c r="B3" s="62" t="s">
        <v>226</v>
      </c>
      <c r="C3" s="62"/>
      <c r="D3" s="62"/>
      <c r="E3" s="62"/>
    </row>
    <row r="4" spans="1:13" ht="15.75" customHeight="1">
      <c r="B4" s="39"/>
      <c r="C4" s="27"/>
      <c r="D4" s="27"/>
      <c r="E4" s="27"/>
    </row>
    <row r="5" spans="1:13" s="4" customFormat="1" ht="57.75" customHeight="1">
      <c r="A5" s="73" t="s">
        <v>244</v>
      </c>
      <c r="B5" s="73"/>
      <c r="C5" s="73"/>
      <c r="D5" s="73"/>
      <c r="E5" s="73"/>
      <c r="G5" s="19"/>
      <c r="H5" s="19"/>
      <c r="I5" s="19"/>
      <c r="J5" s="19"/>
      <c r="K5" s="19"/>
      <c r="L5" s="19"/>
      <c r="M5" s="19"/>
    </row>
    <row r="6" spans="1:13" s="6" customFormat="1" ht="12" customHeight="1">
      <c r="A6" s="72"/>
      <c r="B6" s="72"/>
      <c r="C6" s="72"/>
      <c r="D6" s="20"/>
      <c r="E6" s="28" t="s">
        <v>27</v>
      </c>
      <c r="G6" s="20"/>
      <c r="H6" s="20"/>
      <c r="I6" s="20"/>
      <c r="J6" s="20"/>
      <c r="K6" s="20"/>
      <c r="L6" s="20"/>
      <c r="M6" s="20"/>
    </row>
    <row r="7" spans="1:13" s="55" customFormat="1" ht="42" customHeight="1">
      <c r="A7" s="51" t="s">
        <v>1</v>
      </c>
      <c r="B7" s="54" t="s">
        <v>115</v>
      </c>
      <c r="C7" s="52" t="s">
        <v>227</v>
      </c>
      <c r="D7" s="53" t="s">
        <v>228</v>
      </c>
      <c r="E7" s="54" t="s">
        <v>6</v>
      </c>
      <c r="G7" s="56"/>
      <c r="H7" s="56"/>
      <c r="I7" s="56"/>
      <c r="J7" s="56"/>
      <c r="K7" s="56"/>
      <c r="L7" s="56"/>
      <c r="M7" s="56"/>
    </row>
    <row r="8" spans="1:13" ht="15.75" customHeight="1">
      <c r="A8" s="40">
        <v>1</v>
      </c>
      <c r="B8" s="40">
        <v>2</v>
      </c>
      <c r="C8" s="29">
        <v>3</v>
      </c>
      <c r="D8" s="29">
        <v>4</v>
      </c>
      <c r="E8" s="29">
        <v>5</v>
      </c>
    </row>
    <row r="9" spans="1:13" ht="48" customHeight="1">
      <c r="A9" s="12" t="s">
        <v>28</v>
      </c>
      <c r="B9" s="13" t="s">
        <v>41</v>
      </c>
      <c r="C9" s="15">
        <f>SUM(C10:C13)</f>
        <v>1106.8</v>
      </c>
      <c r="D9" s="15">
        <f>SUM(D10:D13)</f>
        <v>1273.3</v>
      </c>
      <c r="E9" s="15">
        <f t="shared" ref="E9:E14" si="0">D9/C9*100</f>
        <v>115.04336826888326</v>
      </c>
    </row>
    <row r="10" spans="1:13" ht="48.75" customHeight="1">
      <c r="A10" s="10" t="s">
        <v>68</v>
      </c>
      <c r="B10" s="9" t="s">
        <v>44</v>
      </c>
      <c r="C10" s="16">
        <v>58.1</v>
      </c>
      <c r="D10" s="16">
        <v>224.6</v>
      </c>
      <c r="E10" s="16">
        <f t="shared" si="0"/>
        <v>386.57487091222026</v>
      </c>
    </row>
    <row r="11" spans="1:13" ht="48.75" customHeight="1">
      <c r="A11" s="10" t="s">
        <v>69</v>
      </c>
      <c r="B11" s="9" t="s">
        <v>45</v>
      </c>
      <c r="C11" s="16">
        <v>-1.2</v>
      </c>
      <c r="D11" s="16">
        <v>-1.2</v>
      </c>
      <c r="E11" s="16">
        <f t="shared" si="0"/>
        <v>100</v>
      </c>
      <c r="H11" s="21"/>
    </row>
    <row r="12" spans="1:13" ht="32.25" customHeight="1">
      <c r="A12" s="10" t="s">
        <v>70</v>
      </c>
      <c r="B12" s="9" t="s">
        <v>46</v>
      </c>
      <c r="C12" s="16">
        <v>180.9</v>
      </c>
      <c r="D12" s="16">
        <v>180.9</v>
      </c>
      <c r="E12" s="16">
        <f t="shared" si="0"/>
        <v>100</v>
      </c>
    </row>
    <row r="13" spans="1:13" ht="30.75" customHeight="1">
      <c r="A13" s="10" t="s">
        <v>71</v>
      </c>
      <c r="B13" s="9" t="s">
        <v>29</v>
      </c>
      <c r="C13" s="16">
        <v>869</v>
      </c>
      <c r="D13" s="16">
        <v>869</v>
      </c>
      <c r="E13" s="16">
        <f t="shared" si="0"/>
        <v>100</v>
      </c>
    </row>
    <row r="14" spans="1:13" ht="46.5" customHeight="1">
      <c r="A14" s="12" t="s">
        <v>25</v>
      </c>
      <c r="B14" s="41" t="s">
        <v>67</v>
      </c>
      <c r="C14" s="30">
        <f>C16+C17+C15</f>
        <v>2445.6</v>
      </c>
      <c r="D14" s="30">
        <f>D16+D17+D15</f>
        <v>2445.6</v>
      </c>
      <c r="E14" s="15">
        <f t="shared" si="0"/>
        <v>100</v>
      </c>
      <c r="F14" s="11"/>
    </row>
    <row r="15" spans="1:13" ht="62.25" customHeight="1">
      <c r="A15" s="10" t="s">
        <v>120</v>
      </c>
      <c r="B15" s="9" t="s">
        <v>124</v>
      </c>
      <c r="C15" s="66">
        <v>2</v>
      </c>
      <c r="D15" s="66">
        <v>2</v>
      </c>
      <c r="E15" s="16">
        <f t="shared" ref="E15:E83" si="1">D15/C15*100</f>
        <v>100</v>
      </c>
      <c r="F15" s="11"/>
    </row>
    <row r="16" spans="1:13" ht="111.75" customHeight="1">
      <c r="A16" s="10" t="s">
        <v>85</v>
      </c>
      <c r="B16" s="9" t="s">
        <v>72</v>
      </c>
      <c r="C16" s="31">
        <v>131.19999999999999</v>
      </c>
      <c r="D16" s="31">
        <v>131.19999999999999</v>
      </c>
      <c r="E16" s="16">
        <f t="shared" si="1"/>
        <v>100</v>
      </c>
    </row>
    <row r="17" spans="1:13" ht="66.75" customHeight="1">
      <c r="A17" s="10" t="s">
        <v>101</v>
      </c>
      <c r="B17" s="9" t="s">
        <v>10</v>
      </c>
      <c r="C17" s="31">
        <v>2312.4</v>
      </c>
      <c r="D17" s="31">
        <v>2312.4</v>
      </c>
      <c r="E17" s="16">
        <f t="shared" si="1"/>
        <v>100</v>
      </c>
    </row>
    <row r="18" spans="1:13" s="3" customFormat="1" ht="49.5" customHeight="1">
      <c r="A18" s="12" t="s">
        <v>9</v>
      </c>
      <c r="B18" s="42" t="s">
        <v>109</v>
      </c>
      <c r="C18" s="15">
        <f>SUM(C20:C21)+C19</f>
        <v>39.799999999999997</v>
      </c>
      <c r="D18" s="15">
        <f>SUM(D20:D21)+D19</f>
        <v>39.799999999999997</v>
      </c>
      <c r="E18" s="15">
        <f>D18/C18*100</f>
        <v>100</v>
      </c>
      <c r="G18" s="8"/>
      <c r="H18" s="8"/>
      <c r="I18" s="8"/>
      <c r="J18" s="8"/>
      <c r="K18" s="8"/>
      <c r="L18" s="8"/>
      <c r="M18" s="8"/>
    </row>
    <row r="19" spans="1:13" s="3" customFormat="1" ht="33" customHeight="1">
      <c r="A19" s="10" t="s">
        <v>131</v>
      </c>
      <c r="B19" s="44" t="s">
        <v>132</v>
      </c>
      <c r="C19" s="32">
        <v>2</v>
      </c>
      <c r="D19" s="32">
        <v>2</v>
      </c>
      <c r="E19" s="16">
        <f t="shared" si="1"/>
        <v>100</v>
      </c>
      <c r="G19" s="8"/>
      <c r="H19" s="8"/>
      <c r="I19" s="8"/>
      <c r="J19" s="8"/>
      <c r="K19" s="8"/>
      <c r="L19" s="8"/>
      <c r="M19" s="8"/>
    </row>
    <row r="20" spans="1:13" s="3" customFormat="1" ht="113.25" customHeight="1">
      <c r="A20" s="10" t="s">
        <v>127</v>
      </c>
      <c r="B20" s="9" t="s">
        <v>72</v>
      </c>
      <c r="C20" s="32">
        <v>1</v>
      </c>
      <c r="D20" s="32">
        <v>1</v>
      </c>
      <c r="E20" s="16">
        <f t="shared" si="1"/>
        <v>100</v>
      </c>
      <c r="G20" s="8"/>
      <c r="H20" s="8"/>
      <c r="I20" s="8"/>
      <c r="J20" s="8"/>
      <c r="K20" s="8"/>
      <c r="L20" s="8"/>
      <c r="M20" s="8"/>
    </row>
    <row r="21" spans="1:13" s="3" customFormat="1" ht="61.5" customHeight="1">
      <c r="A21" s="10" t="s">
        <v>73</v>
      </c>
      <c r="B21" s="9" t="s">
        <v>10</v>
      </c>
      <c r="C21" s="16">
        <v>36.799999999999997</v>
      </c>
      <c r="D21" s="16">
        <v>36.799999999999997</v>
      </c>
      <c r="E21" s="16">
        <f t="shared" si="1"/>
        <v>100</v>
      </c>
      <c r="G21" s="8"/>
      <c r="H21" s="8"/>
      <c r="I21" s="8"/>
      <c r="J21" s="8"/>
      <c r="K21" s="8"/>
      <c r="L21" s="8"/>
      <c r="M21" s="8"/>
    </row>
    <row r="22" spans="1:13" s="3" customFormat="1" ht="32.25" customHeight="1">
      <c r="A22" s="12" t="s">
        <v>86</v>
      </c>
      <c r="B22" s="42" t="s">
        <v>87</v>
      </c>
      <c r="C22" s="33">
        <f>SUM(C23:C26)</f>
        <v>1740</v>
      </c>
      <c r="D22" s="33">
        <f>SUM(D23:D26)</f>
        <v>1740.9</v>
      </c>
      <c r="E22" s="15">
        <f t="shared" si="1"/>
        <v>100.05172413793105</v>
      </c>
      <c r="G22" s="8"/>
      <c r="H22" s="8"/>
      <c r="I22" s="8"/>
      <c r="J22" s="8"/>
      <c r="K22" s="8"/>
      <c r="L22" s="8"/>
      <c r="M22" s="8"/>
    </row>
    <row r="23" spans="1:13" s="3" customFormat="1" ht="111" customHeight="1">
      <c r="A23" s="10" t="s">
        <v>88</v>
      </c>
      <c r="B23" s="14" t="s">
        <v>110</v>
      </c>
      <c r="C23" s="16">
        <v>714</v>
      </c>
      <c r="D23" s="16">
        <v>715.3</v>
      </c>
      <c r="E23" s="32">
        <f t="shared" si="1"/>
        <v>100.18207282913166</v>
      </c>
      <c r="G23" s="8"/>
      <c r="H23" s="8"/>
      <c r="I23" s="8"/>
      <c r="J23" s="8"/>
      <c r="K23" s="8"/>
      <c r="L23" s="8"/>
      <c r="M23" s="8"/>
    </row>
    <row r="24" spans="1:13" s="3" customFormat="1" ht="141.75" customHeight="1">
      <c r="A24" s="10" t="s">
        <v>89</v>
      </c>
      <c r="B24" s="14" t="s">
        <v>111</v>
      </c>
      <c r="C24" s="16">
        <v>7</v>
      </c>
      <c r="D24" s="16">
        <v>7.3</v>
      </c>
      <c r="E24" s="32">
        <f t="shared" si="1"/>
        <v>104.28571428571429</v>
      </c>
      <c r="G24" s="8"/>
      <c r="H24" s="8"/>
      <c r="I24" s="8"/>
      <c r="J24" s="8"/>
      <c r="K24" s="8"/>
      <c r="L24" s="8"/>
      <c r="M24" s="8"/>
    </row>
    <row r="25" spans="1:13" s="3" customFormat="1" ht="126" customHeight="1">
      <c r="A25" s="10" t="s">
        <v>90</v>
      </c>
      <c r="B25" s="14" t="s">
        <v>112</v>
      </c>
      <c r="C25" s="16">
        <v>1160</v>
      </c>
      <c r="D25" s="16">
        <v>1156.9000000000001</v>
      </c>
      <c r="E25" s="32">
        <f t="shared" si="1"/>
        <v>99.732758620689665</v>
      </c>
      <c r="G25" s="8"/>
      <c r="H25" s="8"/>
      <c r="I25" s="8"/>
      <c r="J25" s="8"/>
      <c r="K25" s="8"/>
      <c r="L25" s="8"/>
      <c r="M25" s="8"/>
    </row>
    <row r="26" spans="1:13" s="3" customFormat="1" ht="129" customHeight="1">
      <c r="A26" s="10" t="s">
        <v>91</v>
      </c>
      <c r="B26" s="14" t="s">
        <v>113</v>
      </c>
      <c r="C26" s="16">
        <v>-141</v>
      </c>
      <c r="D26" s="16">
        <v>-138.6</v>
      </c>
      <c r="E26" s="32">
        <f t="shared" si="1"/>
        <v>98.297872340425528</v>
      </c>
      <c r="G26" s="8"/>
      <c r="H26" s="8"/>
      <c r="I26" s="8"/>
      <c r="J26" s="8"/>
      <c r="K26" s="8"/>
      <c r="L26" s="8"/>
      <c r="M26" s="8"/>
    </row>
    <row r="27" spans="1:13" s="3" customFormat="1" ht="63" customHeight="1">
      <c r="A27" s="12" t="s">
        <v>11</v>
      </c>
      <c r="B27" s="13" t="s">
        <v>83</v>
      </c>
      <c r="C27" s="15">
        <f>(C29+C30)+C28</f>
        <v>316.2</v>
      </c>
      <c r="D27" s="15">
        <f>(D29+D30)+D28</f>
        <v>316.2</v>
      </c>
      <c r="E27" s="15">
        <f t="shared" si="1"/>
        <v>100</v>
      </c>
      <c r="G27" s="8"/>
      <c r="H27" s="8"/>
      <c r="I27" s="8"/>
      <c r="J27" s="8"/>
      <c r="K27" s="8"/>
      <c r="L27" s="8"/>
      <c r="M27" s="8"/>
    </row>
    <row r="28" spans="1:13" s="3" customFormat="1" ht="45.75" customHeight="1">
      <c r="A28" s="10" t="s">
        <v>179</v>
      </c>
      <c r="B28" s="44" t="s">
        <v>199</v>
      </c>
      <c r="C28" s="32">
        <v>21</v>
      </c>
      <c r="D28" s="32">
        <v>21</v>
      </c>
      <c r="E28" s="16">
        <f t="shared" si="1"/>
        <v>100</v>
      </c>
      <c r="G28" s="8"/>
      <c r="H28" s="8"/>
      <c r="I28" s="8"/>
      <c r="J28" s="8"/>
      <c r="K28" s="8"/>
      <c r="L28" s="8"/>
      <c r="M28" s="8"/>
    </row>
    <row r="29" spans="1:13" s="3" customFormat="1" ht="93.75" customHeight="1">
      <c r="A29" s="10" t="s">
        <v>74</v>
      </c>
      <c r="B29" s="9" t="s">
        <v>12</v>
      </c>
      <c r="C29" s="16">
        <v>284.39999999999998</v>
      </c>
      <c r="D29" s="16">
        <v>284.39999999999998</v>
      </c>
      <c r="E29" s="16">
        <f t="shared" si="1"/>
        <v>100</v>
      </c>
      <c r="G29" s="7"/>
      <c r="H29" s="8"/>
      <c r="I29" s="8"/>
      <c r="J29" s="8"/>
      <c r="K29" s="8"/>
      <c r="L29" s="8"/>
      <c r="M29" s="8"/>
    </row>
    <row r="30" spans="1:13" s="3" customFormat="1" ht="63.75" customHeight="1">
      <c r="A30" s="10" t="s">
        <v>64</v>
      </c>
      <c r="B30" s="9" t="s">
        <v>10</v>
      </c>
      <c r="C30" s="16">
        <v>10.8</v>
      </c>
      <c r="D30" s="16">
        <v>10.8</v>
      </c>
      <c r="E30" s="16">
        <f t="shared" si="1"/>
        <v>100</v>
      </c>
      <c r="G30" s="7"/>
      <c r="H30" s="8"/>
      <c r="I30" s="8"/>
      <c r="J30" s="8"/>
      <c r="K30" s="8"/>
      <c r="L30" s="8"/>
      <c r="M30" s="8"/>
    </row>
    <row r="31" spans="1:13" s="3" customFormat="1" ht="16.5" customHeight="1">
      <c r="A31" s="12" t="s">
        <v>229</v>
      </c>
      <c r="B31" s="17" t="s">
        <v>241</v>
      </c>
      <c r="C31" s="33">
        <f>C32</f>
        <v>23</v>
      </c>
      <c r="D31" s="33">
        <f>D32</f>
        <v>23</v>
      </c>
      <c r="E31" s="33">
        <f t="shared" si="1"/>
        <v>100</v>
      </c>
      <c r="G31" s="7"/>
      <c r="H31" s="8"/>
      <c r="I31" s="8"/>
      <c r="J31" s="8"/>
      <c r="K31" s="8"/>
      <c r="L31" s="8"/>
      <c r="M31" s="8"/>
    </row>
    <row r="32" spans="1:13" s="3" customFormat="1" ht="111" customHeight="1">
      <c r="A32" s="10" t="s">
        <v>240</v>
      </c>
      <c r="B32" s="9" t="s">
        <v>201</v>
      </c>
      <c r="C32" s="16">
        <v>23</v>
      </c>
      <c r="D32" s="16">
        <v>23</v>
      </c>
      <c r="E32" s="16">
        <f t="shared" si="1"/>
        <v>100</v>
      </c>
      <c r="G32" s="7"/>
      <c r="H32" s="8"/>
      <c r="I32" s="8"/>
      <c r="J32" s="8"/>
      <c r="K32" s="8"/>
      <c r="L32" s="8"/>
      <c r="M32" s="8"/>
    </row>
    <row r="33" spans="1:13" s="3" customFormat="1" ht="30" customHeight="1">
      <c r="A33" s="12" t="s">
        <v>24</v>
      </c>
      <c r="B33" s="13" t="s">
        <v>84</v>
      </c>
      <c r="C33" s="15">
        <f xml:space="preserve"> C34</f>
        <v>17.5</v>
      </c>
      <c r="D33" s="15">
        <f xml:space="preserve"> D34</f>
        <v>17.5</v>
      </c>
      <c r="E33" s="15">
        <f t="shared" si="1"/>
        <v>100</v>
      </c>
      <c r="G33" s="7"/>
      <c r="H33" s="8"/>
      <c r="I33" s="8"/>
      <c r="J33" s="8"/>
      <c r="K33" s="8"/>
      <c r="L33" s="8"/>
      <c r="M33" s="8"/>
    </row>
    <row r="34" spans="1:13" s="3" customFormat="1" ht="63.75" customHeight="1">
      <c r="A34" s="10" t="s">
        <v>75</v>
      </c>
      <c r="B34" s="9" t="s">
        <v>10</v>
      </c>
      <c r="C34" s="16">
        <v>17.5</v>
      </c>
      <c r="D34" s="16">
        <v>17.5</v>
      </c>
      <c r="E34" s="16">
        <f t="shared" si="1"/>
        <v>100</v>
      </c>
      <c r="G34" s="7"/>
      <c r="H34" s="8"/>
      <c r="I34" s="8"/>
      <c r="J34" s="8"/>
      <c r="K34" s="8"/>
      <c r="L34" s="8"/>
      <c r="M34" s="8"/>
    </row>
    <row r="35" spans="1:13" s="3" customFormat="1" ht="33" customHeight="1">
      <c r="A35" s="12" t="s">
        <v>13</v>
      </c>
      <c r="B35" s="13" t="s">
        <v>66</v>
      </c>
      <c r="C35" s="15">
        <f>SUM(C36:C51)</f>
        <v>223103.2</v>
      </c>
      <c r="D35" s="15">
        <f>SUM(D36:D51)</f>
        <v>226960.79999999996</v>
      </c>
      <c r="E35" s="15">
        <f t="shared" si="1"/>
        <v>101.72906529355024</v>
      </c>
      <c r="G35" s="8"/>
      <c r="H35" s="8"/>
      <c r="I35" s="8"/>
      <c r="J35" s="8"/>
      <c r="K35" s="8"/>
      <c r="L35" s="8"/>
      <c r="M35" s="8"/>
    </row>
    <row r="36" spans="1:13" ht="111.75" customHeight="1">
      <c r="A36" s="10" t="s">
        <v>30</v>
      </c>
      <c r="B36" s="9" t="s">
        <v>130</v>
      </c>
      <c r="C36" s="16">
        <v>192942.1</v>
      </c>
      <c r="D36" s="16">
        <v>196796.79999999999</v>
      </c>
      <c r="E36" s="16">
        <f t="shared" si="1"/>
        <v>101.99785324198294</v>
      </c>
      <c r="I36" s="21"/>
      <c r="J36" s="21"/>
      <c r="L36" s="21"/>
    </row>
    <row r="37" spans="1:13" ht="173.25" customHeight="1">
      <c r="A37" s="10" t="s">
        <v>5</v>
      </c>
      <c r="B37" s="45" t="s">
        <v>76</v>
      </c>
      <c r="C37" s="16">
        <v>754.2</v>
      </c>
      <c r="D37" s="16">
        <v>754.2</v>
      </c>
      <c r="E37" s="16">
        <f t="shared" si="1"/>
        <v>100</v>
      </c>
      <c r="L37" s="21"/>
    </row>
    <row r="38" spans="1:13" ht="78.75" customHeight="1">
      <c r="A38" s="10" t="s">
        <v>7</v>
      </c>
      <c r="B38" s="45" t="s">
        <v>92</v>
      </c>
      <c r="C38" s="16">
        <v>1181.9000000000001</v>
      </c>
      <c r="D38" s="16">
        <v>1181.9000000000001</v>
      </c>
      <c r="E38" s="16">
        <f t="shared" si="1"/>
        <v>100</v>
      </c>
    </row>
    <row r="39" spans="1:13" ht="147" customHeight="1">
      <c r="A39" s="10" t="s">
        <v>97</v>
      </c>
      <c r="B39" s="59" t="s">
        <v>125</v>
      </c>
      <c r="C39" s="16">
        <v>50.6</v>
      </c>
      <c r="D39" s="16">
        <v>50.6</v>
      </c>
      <c r="E39" s="16">
        <f t="shared" si="1"/>
        <v>100</v>
      </c>
    </row>
    <row r="40" spans="1:13" ht="46.5" customHeight="1">
      <c r="A40" s="10" t="s">
        <v>96</v>
      </c>
      <c r="B40" s="45" t="s">
        <v>93</v>
      </c>
      <c r="C40" s="16">
        <v>4222.2</v>
      </c>
      <c r="D40" s="16">
        <v>4222.5</v>
      </c>
      <c r="E40" s="16">
        <f t="shared" si="1"/>
        <v>100.00710530055422</v>
      </c>
      <c r="I40" s="21"/>
      <c r="J40" s="21"/>
      <c r="L40" s="22"/>
    </row>
    <row r="41" spans="1:13" ht="62.25" customHeight="1">
      <c r="A41" s="10" t="s">
        <v>94</v>
      </c>
      <c r="B41" s="46" t="s">
        <v>47</v>
      </c>
      <c r="C41" s="16">
        <v>3146</v>
      </c>
      <c r="D41" s="16">
        <v>3146</v>
      </c>
      <c r="E41" s="16">
        <f t="shared" si="1"/>
        <v>100</v>
      </c>
      <c r="F41" s="1" t="s">
        <v>27</v>
      </c>
      <c r="I41" s="21"/>
    </row>
    <row r="42" spans="1:13" ht="48.75" customHeight="1">
      <c r="A42" s="10" t="s">
        <v>48</v>
      </c>
      <c r="B42" s="46" t="s">
        <v>56</v>
      </c>
      <c r="C42" s="50">
        <v>-65.2</v>
      </c>
      <c r="D42" s="16">
        <v>-65.2</v>
      </c>
      <c r="E42" s="16">
        <f t="shared" si="1"/>
        <v>100</v>
      </c>
    </row>
    <row r="43" spans="1:13" ht="30" customHeight="1">
      <c r="A43" s="10" t="s">
        <v>95</v>
      </c>
      <c r="B43" s="46" t="s">
        <v>2</v>
      </c>
      <c r="C43" s="16">
        <v>17198</v>
      </c>
      <c r="D43" s="16">
        <v>17197.8</v>
      </c>
      <c r="E43" s="16">
        <f t="shared" si="1"/>
        <v>99.998837074078367</v>
      </c>
      <c r="F43" s="1" t="s">
        <v>27</v>
      </c>
    </row>
    <row r="44" spans="1:13" ht="16.5" customHeight="1">
      <c r="A44" s="10" t="s">
        <v>49</v>
      </c>
      <c r="B44" s="9" t="s">
        <v>8</v>
      </c>
      <c r="C44" s="16">
        <v>79.900000000000006</v>
      </c>
      <c r="D44" s="16">
        <v>79.8</v>
      </c>
      <c r="E44" s="16">
        <f t="shared" si="1"/>
        <v>99.874843554443032</v>
      </c>
    </row>
    <row r="45" spans="1:13" ht="63.75" customHeight="1">
      <c r="A45" s="10" t="s">
        <v>207</v>
      </c>
      <c r="B45" s="9" t="s">
        <v>216</v>
      </c>
      <c r="C45" s="16">
        <v>10</v>
      </c>
      <c r="D45" s="16">
        <v>10.7</v>
      </c>
      <c r="E45" s="16">
        <v>0</v>
      </c>
    </row>
    <row r="46" spans="1:13" ht="31.5" customHeight="1">
      <c r="A46" s="10" t="s">
        <v>208</v>
      </c>
      <c r="B46" s="9" t="s">
        <v>215</v>
      </c>
      <c r="C46" s="16">
        <v>30</v>
      </c>
      <c r="D46" s="16">
        <v>30.8</v>
      </c>
      <c r="E46" s="16">
        <v>0</v>
      </c>
    </row>
    <row r="47" spans="1:13" ht="81" customHeight="1">
      <c r="A47" s="10" t="s">
        <v>4</v>
      </c>
      <c r="B47" s="9" t="s">
        <v>43</v>
      </c>
      <c r="C47" s="16">
        <v>3487</v>
      </c>
      <c r="D47" s="16">
        <v>3488.4</v>
      </c>
      <c r="E47" s="16">
        <f t="shared" si="1"/>
        <v>100.04014912532261</v>
      </c>
    </row>
    <row r="48" spans="1:13" s="3" customFormat="1" ht="111.75" customHeight="1">
      <c r="A48" s="10" t="s">
        <v>57</v>
      </c>
      <c r="B48" s="61" t="s">
        <v>245</v>
      </c>
      <c r="C48" s="16">
        <v>27.1</v>
      </c>
      <c r="D48" s="16">
        <v>27.1</v>
      </c>
      <c r="E48" s="16">
        <f t="shared" si="1"/>
        <v>100</v>
      </c>
      <c r="G48" s="8"/>
      <c r="H48" s="8"/>
      <c r="I48" s="23"/>
      <c r="J48" s="8"/>
      <c r="K48" s="8"/>
      <c r="L48" s="8"/>
      <c r="M48" s="8"/>
    </row>
    <row r="49" spans="1:13" s="3" customFormat="1" ht="95.25" customHeight="1">
      <c r="A49" s="10" t="s">
        <v>58</v>
      </c>
      <c r="B49" s="9" t="s">
        <v>114</v>
      </c>
      <c r="C49" s="16">
        <v>13.4</v>
      </c>
      <c r="D49" s="16">
        <v>13.4</v>
      </c>
      <c r="E49" s="16">
        <f t="shared" si="1"/>
        <v>100</v>
      </c>
      <c r="F49" s="3" t="s">
        <v>27</v>
      </c>
      <c r="G49" s="8"/>
      <c r="H49" s="8"/>
      <c r="I49" s="8"/>
      <c r="J49" s="8"/>
      <c r="K49" s="8"/>
      <c r="L49" s="8"/>
      <c r="M49" s="8"/>
    </row>
    <row r="50" spans="1:13" s="3" customFormat="1" ht="95.25" customHeight="1">
      <c r="A50" s="10" t="s">
        <v>59</v>
      </c>
      <c r="B50" s="9" t="s">
        <v>50</v>
      </c>
      <c r="C50" s="16">
        <v>23</v>
      </c>
      <c r="D50" s="16">
        <v>23</v>
      </c>
      <c r="E50" s="16">
        <f t="shared" si="1"/>
        <v>100</v>
      </c>
      <c r="G50" s="8"/>
      <c r="H50" s="8"/>
      <c r="I50" s="8"/>
      <c r="J50" s="8"/>
      <c r="K50" s="8"/>
      <c r="L50" s="8"/>
      <c r="M50" s="8"/>
    </row>
    <row r="51" spans="1:13" s="3" customFormat="1" ht="64.5" customHeight="1">
      <c r="A51" s="10" t="s">
        <v>230</v>
      </c>
      <c r="B51" s="9" t="s">
        <v>10</v>
      </c>
      <c r="C51" s="16">
        <v>3</v>
      </c>
      <c r="D51" s="16">
        <v>3</v>
      </c>
      <c r="E51" s="16">
        <f t="shared" si="1"/>
        <v>100</v>
      </c>
      <c r="G51" s="8"/>
      <c r="H51" s="8"/>
      <c r="I51" s="8"/>
      <c r="J51" s="8"/>
      <c r="K51" s="8"/>
      <c r="L51" s="8"/>
      <c r="M51" s="8"/>
    </row>
    <row r="52" spans="1:13" s="3" customFormat="1" ht="48" customHeight="1">
      <c r="A52" s="12" t="s">
        <v>14</v>
      </c>
      <c r="B52" s="13" t="s">
        <v>129</v>
      </c>
      <c r="C52" s="15">
        <f>SUM(C54:C58 )+C53</f>
        <v>1918</v>
      </c>
      <c r="D52" s="15">
        <f>SUM(D54:D58 )+D53</f>
        <v>2009.1</v>
      </c>
      <c r="E52" s="15">
        <f t="shared" si="1"/>
        <v>104.7497393117831</v>
      </c>
      <c r="G52" s="8"/>
      <c r="H52" s="8"/>
      <c r="I52" s="8"/>
      <c r="J52" s="8"/>
      <c r="K52" s="8"/>
      <c r="L52" s="8"/>
      <c r="M52" s="8"/>
    </row>
    <row r="53" spans="1:13" s="3" customFormat="1" ht="96" customHeight="1">
      <c r="A53" s="43" t="s">
        <v>180</v>
      </c>
      <c r="B53" s="44" t="s">
        <v>198</v>
      </c>
      <c r="C53" s="32">
        <v>228</v>
      </c>
      <c r="D53" s="32">
        <v>228</v>
      </c>
      <c r="E53" s="32">
        <f t="shared" si="1"/>
        <v>100</v>
      </c>
      <c r="G53" s="8"/>
      <c r="H53" s="8"/>
      <c r="I53" s="8"/>
      <c r="J53" s="8"/>
      <c r="K53" s="8"/>
      <c r="L53" s="8"/>
      <c r="M53" s="8"/>
    </row>
    <row r="54" spans="1:13" s="3" customFormat="1" ht="95.25" customHeight="1">
      <c r="A54" s="43" t="s">
        <v>98</v>
      </c>
      <c r="B54" s="44" t="s">
        <v>12</v>
      </c>
      <c r="C54" s="16">
        <v>38.4</v>
      </c>
      <c r="D54" s="16">
        <v>38.4</v>
      </c>
      <c r="E54" s="32">
        <f t="shared" si="1"/>
        <v>100</v>
      </c>
      <c r="G54" s="8"/>
      <c r="H54" s="8"/>
      <c r="I54" s="8"/>
      <c r="J54" s="8"/>
      <c r="K54" s="8"/>
      <c r="L54" s="8"/>
      <c r="M54" s="8"/>
    </row>
    <row r="55" spans="1:13" s="3" customFormat="1" ht="95.25" customHeight="1">
      <c r="A55" s="10" t="s">
        <v>181</v>
      </c>
      <c r="B55" s="44" t="s">
        <v>200</v>
      </c>
      <c r="C55" s="16">
        <v>2</v>
      </c>
      <c r="D55" s="16">
        <v>2</v>
      </c>
      <c r="E55" s="32">
        <f t="shared" si="1"/>
        <v>100</v>
      </c>
      <c r="G55" s="8"/>
      <c r="H55" s="8"/>
      <c r="I55" s="8"/>
      <c r="J55" s="8"/>
      <c r="K55" s="8"/>
      <c r="L55" s="8"/>
      <c r="M55" s="8"/>
    </row>
    <row r="56" spans="1:13" s="3" customFormat="1" ht="47.25" customHeight="1">
      <c r="A56" s="10" t="s">
        <v>77</v>
      </c>
      <c r="B56" s="9" t="s">
        <v>51</v>
      </c>
      <c r="C56" s="16">
        <v>152.5</v>
      </c>
      <c r="D56" s="16">
        <v>152.5</v>
      </c>
      <c r="E56" s="32">
        <f t="shared" si="1"/>
        <v>100</v>
      </c>
      <c r="G56" s="8"/>
      <c r="H56" s="8"/>
      <c r="I56" s="8"/>
      <c r="J56" s="8"/>
      <c r="K56" s="8"/>
      <c r="L56" s="8"/>
      <c r="M56" s="8"/>
    </row>
    <row r="57" spans="1:13" s="3" customFormat="1" ht="111" customHeight="1">
      <c r="A57" s="10" t="s">
        <v>78</v>
      </c>
      <c r="B57" s="9" t="s">
        <v>72</v>
      </c>
      <c r="C57" s="16">
        <v>187.5</v>
      </c>
      <c r="D57" s="16">
        <v>187.5</v>
      </c>
      <c r="E57" s="32">
        <f t="shared" si="1"/>
        <v>100</v>
      </c>
      <c r="G57" s="8"/>
      <c r="H57" s="8"/>
      <c r="I57" s="8"/>
      <c r="J57" s="8"/>
      <c r="K57" s="8"/>
      <c r="L57" s="8"/>
      <c r="M57" s="8"/>
    </row>
    <row r="58" spans="1:13" s="3" customFormat="1" ht="63.75" customHeight="1">
      <c r="A58" s="10" t="s">
        <v>79</v>
      </c>
      <c r="B58" s="9" t="s">
        <v>10</v>
      </c>
      <c r="C58" s="16">
        <v>1309.5999999999999</v>
      </c>
      <c r="D58" s="16">
        <v>1400.7</v>
      </c>
      <c r="E58" s="32">
        <f t="shared" si="1"/>
        <v>106.95632254123397</v>
      </c>
      <c r="G58" s="8"/>
      <c r="H58" s="8"/>
      <c r="I58" s="8"/>
      <c r="J58" s="8"/>
      <c r="K58" s="8"/>
      <c r="L58" s="8"/>
      <c r="M58" s="8"/>
    </row>
    <row r="59" spans="1:13" s="3" customFormat="1" ht="48.75" customHeight="1">
      <c r="A59" s="12" t="s">
        <v>26</v>
      </c>
      <c r="B59" s="13" t="s">
        <v>42</v>
      </c>
      <c r="C59" s="15">
        <f>C60</f>
        <v>105.8</v>
      </c>
      <c r="D59" s="15">
        <f>D60</f>
        <v>105.8</v>
      </c>
      <c r="E59" s="15">
        <f t="shared" si="1"/>
        <v>100</v>
      </c>
      <c r="G59" s="8"/>
      <c r="H59" s="8"/>
      <c r="I59" s="8"/>
      <c r="J59" s="8"/>
      <c r="K59" s="8"/>
      <c r="L59" s="8"/>
      <c r="M59" s="8"/>
    </row>
    <row r="60" spans="1:13" s="3" customFormat="1" ht="31.5" customHeight="1">
      <c r="A60" s="10" t="s">
        <v>80</v>
      </c>
      <c r="B60" s="9" t="s">
        <v>23</v>
      </c>
      <c r="C60" s="16">
        <v>105.8</v>
      </c>
      <c r="D60" s="16">
        <v>105.8</v>
      </c>
      <c r="E60" s="16">
        <f t="shared" si="1"/>
        <v>100</v>
      </c>
      <c r="G60" s="8"/>
      <c r="H60" s="8"/>
      <c r="I60" s="8"/>
      <c r="J60" s="8"/>
      <c r="K60" s="8"/>
      <c r="L60" s="8"/>
      <c r="M60" s="8"/>
    </row>
    <row r="61" spans="1:13" s="3" customFormat="1" ht="33" customHeight="1">
      <c r="A61" s="12" t="s">
        <v>52</v>
      </c>
      <c r="B61" s="17" t="s">
        <v>55</v>
      </c>
      <c r="C61" s="33">
        <f>SUM(C62)</f>
        <v>10</v>
      </c>
      <c r="D61" s="33">
        <f>SUM(D62)</f>
        <v>10</v>
      </c>
      <c r="E61" s="33">
        <f t="shared" si="1"/>
        <v>100</v>
      </c>
      <c r="G61" s="8"/>
      <c r="H61" s="8"/>
      <c r="I61" s="8"/>
      <c r="J61" s="8"/>
      <c r="K61" s="8"/>
      <c r="L61" s="8"/>
      <c r="M61" s="8"/>
    </row>
    <row r="62" spans="1:13" s="3" customFormat="1" ht="63" customHeight="1">
      <c r="A62" s="10" t="s">
        <v>60</v>
      </c>
      <c r="B62" s="9" t="s">
        <v>10</v>
      </c>
      <c r="C62" s="16">
        <v>10</v>
      </c>
      <c r="D62" s="16">
        <v>10</v>
      </c>
      <c r="E62" s="16">
        <f t="shared" si="1"/>
        <v>100</v>
      </c>
      <c r="G62" s="8"/>
      <c r="H62" s="8"/>
      <c r="I62" s="8"/>
      <c r="J62" s="8"/>
      <c r="K62" s="8"/>
      <c r="L62" s="8"/>
      <c r="M62" s="8"/>
    </row>
    <row r="63" spans="1:13" s="3" customFormat="1" ht="31.5" customHeight="1">
      <c r="A63" s="12" t="s">
        <v>53</v>
      </c>
      <c r="B63" s="57" t="s">
        <v>61</v>
      </c>
      <c r="C63" s="33">
        <f>SUM(C64)</f>
        <v>51</v>
      </c>
      <c r="D63" s="33">
        <f>SUM(D64)</f>
        <v>51</v>
      </c>
      <c r="E63" s="33">
        <f t="shared" si="1"/>
        <v>100</v>
      </c>
      <c r="G63" s="8"/>
      <c r="H63" s="8"/>
      <c r="I63" s="8"/>
      <c r="J63" s="8"/>
      <c r="K63" s="8"/>
      <c r="L63" s="8"/>
      <c r="M63" s="8"/>
    </row>
    <row r="64" spans="1:13" s="3" customFormat="1" ht="63" customHeight="1">
      <c r="A64" s="10" t="s">
        <v>62</v>
      </c>
      <c r="B64" s="9" t="s">
        <v>10</v>
      </c>
      <c r="C64" s="16">
        <v>51</v>
      </c>
      <c r="D64" s="16">
        <v>51</v>
      </c>
      <c r="E64" s="16">
        <f t="shared" si="1"/>
        <v>100</v>
      </c>
      <c r="G64" s="8"/>
      <c r="H64" s="8"/>
      <c r="I64" s="8"/>
      <c r="J64" s="8"/>
      <c r="K64" s="8"/>
      <c r="L64" s="8"/>
      <c r="M64" s="8"/>
    </row>
    <row r="65" spans="1:13" s="3" customFormat="1" ht="18.75" customHeight="1">
      <c r="A65" s="12" t="s">
        <v>16</v>
      </c>
      <c r="B65" s="13" t="s">
        <v>15</v>
      </c>
      <c r="C65" s="15">
        <f>SUM(C67:C82)+C66</f>
        <v>129774.89999999998</v>
      </c>
      <c r="D65" s="15">
        <f>SUM(D67:D82)+D66</f>
        <v>129764.61</v>
      </c>
      <c r="E65" s="15">
        <f t="shared" si="1"/>
        <v>99.992070885818464</v>
      </c>
      <c r="G65" s="8"/>
      <c r="H65" s="8"/>
      <c r="I65" s="8"/>
      <c r="J65" s="8"/>
      <c r="K65" s="8"/>
      <c r="L65" s="8"/>
      <c r="M65" s="8"/>
    </row>
    <row r="66" spans="1:13" s="3" customFormat="1" ht="111.75" customHeight="1">
      <c r="A66" s="10" t="s">
        <v>182</v>
      </c>
      <c r="B66" s="44" t="s">
        <v>201</v>
      </c>
      <c r="C66" s="32">
        <v>25.4</v>
      </c>
      <c r="D66" s="32">
        <v>25.4</v>
      </c>
      <c r="E66" s="16">
        <f t="shared" si="1"/>
        <v>100</v>
      </c>
      <c r="G66" s="8"/>
      <c r="H66" s="8"/>
      <c r="I66" s="8"/>
      <c r="J66" s="8"/>
      <c r="K66" s="8"/>
      <c r="L66" s="8"/>
      <c r="M66" s="8"/>
    </row>
    <row r="67" spans="1:13" s="3" customFormat="1" ht="66" customHeight="1">
      <c r="A67" s="10" t="s">
        <v>99</v>
      </c>
      <c r="B67" s="9" t="s">
        <v>10</v>
      </c>
      <c r="C67" s="16">
        <v>274</v>
      </c>
      <c r="D67" s="16">
        <v>274</v>
      </c>
      <c r="E67" s="16">
        <f t="shared" si="1"/>
        <v>100</v>
      </c>
      <c r="G67" s="8"/>
      <c r="H67" s="8"/>
      <c r="I67" s="8"/>
      <c r="J67" s="8"/>
      <c r="K67" s="8"/>
      <c r="L67" s="8"/>
      <c r="M67" s="8"/>
    </row>
    <row r="68" spans="1:13" s="3" customFormat="1" ht="48" customHeight="1">
      <c r="A68" s="10" t="s">
        <v>133</v>
      </c>
      <c r="B68" s="65" t="s">
        <v>122</v>
      </c>
      <c r="C68" s="16">
        <v>533.4</v>
      </c>
      <c r="D68" s="16">
        <v>533.4</v>
      </c>
      <c r="E68" s="16">
        <f t="shared" si="1"/>
        <v>100</v>
      </c>
      <c r="G68" s="8"/>
      <c r="H68" s="8"/>
      <c r="I68" s="8"/>
      <c r="J68" s="8"/>
      <c r="K68" s="8"/>
      <c r="L68" s="8"/>
      <c r="M68" s="8"/>
    </row>
    <row r="69" spans="1:13" s="3" customFormat="1" ht="66" customHeight="1">
      <c r="A69" s="10" t="s">
        <v>231</v>
      </c>
      <c r="B69" s="9" t="s">
        <v>218</v>
      </c>
      <c r="C69" s="16">
        <v>4866</v>
      </c>
      <c r="D69" s="16">
        <v>4866</v>
      </c>
      <c r="E69" s="16">
        <f t="shared" si="1"/>
        <v>100</v>
      </c>
      <c r="G69" s="8"/>
      <c r="H69" s="8"/>
      <c r="I69" s="8"/>
      <c r="J69" s="8"/>
      <c r="K69" s="8"/>
      <c r="L69" s="8"/>
      <c r="M69" s="8"/>
    </row>
    <row r="70" spans="1:13" s="3" customFormat="1" ht="112.5" customHeight="1">
      <c r="A70" s="10" t="s">
        <v>183</v>
      </c>
      <c r="B70" s="65" t="s">
        <v>202</v>
      </c>
      <c r="C70" s="16">
        <v>1234.2</v>
      </c>
      <c r="D70" s="16">
        <v>1234.2</v>
      </c>
      <c r="E70" s="16">
        <f t="shared" si="1"/>
        <v>100</v>
      </c>
      <c r="G70" s="8"/>
      <c r="H70" s="8"/>
      <c r="I70" s="8"/>
      <c r="J70" s="8"/>
      <c r="K70" s="8"/>
      <c r="L70" s="8"/>
      <c r="M70" s="8"/>
    </row>
    <row r="71" spans="1:13" s="3" customFormat="1" ht="95.25" customHeight="1">
      <c r="A71" s="10" t="s">
        <v>184</v>
      </c>
      <c r="B71" s="65" t="s">
        <v>203</v>
      </c>
      <c r="C71" s="16">
        <v>5840.7</v>
      </c>
      <c r="D71" s="16">
        <v>5840.7</v>
      </c>
      <c r="E71" s="16">
        <f t="shared" si="1"/>
        <v>100</v>
      </c>
      <c r="G71" s="8"/>
      <c r="H71" s="8"/>
      <c r="I71" s="8"/>
      <c r="J71" s="8"/>
      <c r="K71" s="8"/>
      <c r="L71" s="8"/>
      <c r="M71" s="8"/>
    </row>
    <row r="72" spans="1:13" s="3" customFormat="1" ht="65.25" customHeight="1">
      <c r="A72" s="10" t="s">
        <v>185</v>
      </c>
      <c r="B72" s="65" t="s">
        <v>205</v>
      </c>
      <c r="C72" s="16">
        <v>3236.6</v>
      </c>
      <c r="D72" s="16">
        <v>3236.61</v>
      </c>
      <c r="E72" s="16">
        <f t="shared" si="1"/>
        <v>100.00030896619911</v>
      </c>
      <c r="G72" s="8"/>
      <c r="H72" s="8"/>
      <c r="I72" s="8"/>
      <c r="J72" s="8"/>
      <c r="K72" s="8"/>
      <c r="L72" s="8"/>
      <c r="M72" s="8"/>
    </row>
    <row r="73" spans="1:13" s="3" customFormat="1" ht="33.75" customHeight="1">
      <c r="A73" s="10" t="s">
        <v>206</v>
      </c>
      <c r="B73" s="14" t="s">
        <v>34</v>
      </c>
      <c r="C73" s="16">
        <v>49159.1</v>
      </c>
      <c r="D73" s="16">
        <v>49150.3</v>
      </c>
      <c r="E73" s="16">
        <f t="shared" si="1"/>
        <v>99.98209893997246</v>
      </c>
      <c r="G73" s="8"/>
      <c r="H73" s="8"/>
      <c r="I73" s="8"/>
      <c r="J73" s="8"/>
      <c r="K73" s="8"/>
      <c r="L73" s="8"/>
      <c r="M73" s="8"/>
    </row>
    <row r="74" spans="1:13" s="3" customFormat="1" ht="63" customHeight="1">
      <c r="A74" s="10" t="s">
        <v>134</v>
      </c>
      <c r="B74" s="14" t="s">
        <v>32</v>
      </c>
      <c r="C74" s="16">
        <v>16013.2</v>
      </c>
      <c r="D74" s="16">
        <v>16013.2</v>
      </c>
      <c r="E74" s="16">
        <f t="shared" si="1"/>
        <v>100</v>
      </c>
      <c r="G74" s="8"/>
      <c r="H74" s="8"/>
      <c r="I74" s="8"/>
      <c r="J74" s="8"/>
      <c r="K74" s="8"/>
      <c r="L74" s="8"/>
      <c r="M74" s="8"/>
    </row>
    <row r="75" spans="1:13" s="3" customFormat="1" ht="79.5" customHeight="1">
      <c r="A75" s="10" t="s">
        <v>135</v>
      </c>
      <c r="B75" s="64" t="s">
        <v>136</v>
      </c>
      <c r="C75" s="16">
        <v>39095.599999999999</v>
      </c>
      <c r="D75" s="16">
        <v>39095</v>
      </c>
      <c r="E75" s="16">
        <f t="shared" si="1"/>
        <v>99.998465300443016</v>
      </c>
      <c r="G75" s="8"/>
      <c r="H75" s="8"/>
      <c r="I75" s="8"/>
      <c r="J75" s="8"/>
      <c r="K75" s="8"/>
      <c r="L75" s="8"/>
      <c r="M75" s="8"/>
    </row>
    <row r="76" spans="1:13" s="2" customFormat="1" ht="96.75" customHeight="1">
      <c r="A76" s="10" t="s">
        <v>137</v>
      </c>
      <c r="B76" s="46" t="s">
        <v>65</v>
      </c>
      <c r="C76" s="16">
        <v>9735.2999999999993</v>
      </c>
      <c r="D76" s="16">
        <v>9734.4</v>
      </c>
      <c r="E76" s="16">
        <f t="shared" si="1"/>
        <v>99.990755292594997</v>
      </c>
      <c r="G76" s="24"/>
      <c r="H76" s="24"/>
      <c r="I76" s="24"/>
      <c r="J76" s="24"/>
      <c r="K76" s="24"/>
      <c r="L76" s="24"/>
      <c r="M76" s="24"/>
    </row>
    <row r="77" spans="1:13" s="2" customFormat="1" ht="96.75" customHeight="1">
      <c r="A77" s="10" t="s">
        <v>209</v>
      </c>
      <c r="B77" s="46" t="s">
        <v>222</v>
      </c>
      <c r="C77" s="16">
        <v>1.9</v>
      </c>
      <c r="D77" s="16">
        <v>1.9</v>
      </c>
      <c r="E77" s="16">
        <f t="shared" si="1"/>
        <v>100</v>
      </c>
      <c r="G77" s="24"/>
      <c r="H77" s="24"/>
      <c r="I77" s="24"/>
      <c r="J77" s="24"/>
      <c r="K77" s="24"/>
      <c r="L77" s="24"/>
      <c r="M77" s="24"/>
    </row>
    <row r="78" spans="1:13" s="2" customFormat="1" ht="78" customHeight="1">
      <c r="A78" s="10" t="s">
        <v>138</v>
      </c>
      <c r="B78" s="14" t="s">
        <v>54</v>
      </c>
      <c r="C78" s="16">
        <v>725.8</v>
      </c>
      <c r="D78" s="16">
        <v>725.8</v>
      </c>
      <c r="E78" s="16">
        <f t="shared" si="1"/>
        <v>100</v>
      </c>
      <c r="G78" s="24"/>
      <c r="H78" s="24"/>
      <c r="I78" s="24"/>
      <c r="J78" s="24"/>
      <c r="K78" s="24"/>
      <c r="L78" s="24"/>
      <c r="M78" s="24"/>
    </row>
    <row r="79" spans="1:13" s="2" customFormat="1" ht="49.5" customHeight="1">
      <c r="A79" s="10" t="s">
        <v>139</v>
      </c>
      <c r="B79" s="14" t="s">
        <v>140</v>
      </c>
      <c r="C79" s="16">
        <v>292.60000000000002</v>
      </c>
      <c r="D79" s="16">
        <v>292.60000000000002</v>
      </c>
      <c r="E79" s="16">
        <f t="shared" si="1"/>
        <v>100</v>
      </c>
      <c r="G79" s="24"/>
      <c r="H79" s="24"/>
      <c r="I79" s="24"/>
      <c r="J79" s="24"/>
      <c r="K79" s="24"/>
      <c r="L79" s="24"/>
      <c r="M79" s="24"/>
    </row>
    <row r="80" spans="1:13" s="2" customFormat="1" ht="81.75" customHeight="1">
      <c r="A80" s="10" t="s">
        <v>141</v>
      </c>
      <c r="B80" s="14" t="s">
        <v>142</v>
      </c>
      <c r="C80" s="16">
        <v>105.3</v>
      </c>
      <c r="D80" s="16">
        <v>105.3</v>
      </c>
      <c r="E80" s="16">
        <f t="shared" si="1"/>
        <v>100</v>
      </c>
      <c r="G80" s="24"/>
      <c r="H80" s="24"/>
      <c r="I80" s="24"/>
      <c r="J80" s="24"/>
      <c r="K80" s="24"/>
      <c r="L80" s="24"/>
      <c r="M80" s="24"/>
    </row>
    <row r="81" spans="1:13" s="2" customFormat="1" ht="48" customHeight="1">
      <c r="A81" s="10" t="s">
        <v>186</v>
      </c>
      <c r="B81" s="14" t="s">
        <v>35</v>
      </c>
      <c r="C81" s="16">
        <v>2114.1</v>
      </c>
      <c r="D81" s="16">
        <v>2114.1</v>
      </c>
      <c r="E81" s="16">
        <f t="shared" si="1"/>
        <v>100</v>
      </c>
      <c r="G81" s="24"/>
      <c r="H81" s="24"/>
      <c r="I81" s="24"/>
      <c r="J81" s="24"/>
      <c r="K81" s="24"/>
      <c r="L81" s="24"/>
      <c r="M81" s="24"/>
    </row>
    <row r="82" spans="1:13" s="3" customFormat="1" ht="81.75" customHeight="1">
      <c r="A82" s="10" t="s">
        <v>143</v>
      </c>
      <c r="B82" s="14" t="s">
        <v>246</v>
      </c>
      <c r="C82" s="16">
        <v>-3478.3</v>
      </c>
      <c r="D82" s="16">
        <v>-3478.3</v>
      </c>
      <c r="E82" s="16">
        <f>D82/C82*100</f>
        <v>100</v>
      </c>
      <c r="G82" s="8"/>
      <c r="H82" s="8"/>
      <c r="I82" s="8"/>
      <c r="J82" s="8"/>
      <c r="K82" s="8"/>
      <c r="L82" s="8"/>
      <c r="M82" s="8"/>
    </row>
    <row r="83" spans="1:13" s="3" customFormat="1" ht="33.75" customHeight="1">
      <c r="A83" s="12" t="s">
        <v>17</v>
      </c>
      <c r="B83" s="13" t="s">
        <v>22</v>
      </c>
      <c r="C83" s="15">
        <f>SUM(C84:C94)</f>
        <v>678605.79999999993</v>
      </c>
      <c r="D83" s="15">
        <f>SUM(D84:D94)</f>
        <v>678331.7</v>
      </c>
      <c r="E83" s="15">
        <f t="shared" si="1"/>
        <v>99.959608361732251</v>
      </c>
      <c r="G83" s="8"/>
      <c r="H83" s="8"/>
      <c r="I83" s="8"/>
      <c r="J83" s="8"/>
      <c r="K83" s="8"/>
      <c r="L83" s="8"/>
      <c r="M83" s="8"/>
    </row>
    <row r="84" spans="1:13" s="3" customFormat="1" ht="47.25" customHeight="1">
      <c r="A84" s="10" t="s">
        <v>63</v>
      </c>
      <c r="B84" s="9" t="s">
        <v>33</v>
      </c>
      <c r="C84" s="16">
        <v>1066</v>
      </c>
      <c r="D84" s="16">
        <v>794.9</v>
      </c>
      <c r="E84" s="16">
        <f t="shared" ref="E84:E146" si="2">D84/C84*100</f>
        <v>74.568480300187616</v>
      </c>
      <c r="G84" s="8"/>
      <c r="H84" s="8"/>
      <c r="I84" s="8"/>
      <c r="J84" s="8"/>
      <c r="K84" s="8"/>
      <c r="L84" s="8"/>
      <c r="M84" s="8"/>
    </row>
    <row r="85" spans="1:13" s="3" customFormat="1" ht="33" customHeight="1">
      <c r="A85" s="10" t="s">
        <v>187</v>
      </c>
      <c r="B85" s="9" t="s">
        <v>196</v>
      </c>
      <c r="C85" s="16">
        <v>92.4</v>
      </c>
      <c r="D85" s="16">
        <v>92.4</v>
      </c>
      <c r="E85" s="16">
        <f t="shared" si="2"/>
        <v>100</v>
      </c>
      <c r="G85" s="8"/>
      <c r="H85" s="8"/>
      <c r="I85" s="8"/>
      <c r="J85" s="8"/>
      <c r="K85" s="8"/>
      <c r="L85" s="8"/>
      <c r="M85" s="8"/>
    </row>
    <row r="86" spans="1:13" s="3" customFormat="1" ht="47.25" customHeight="1">
      <c r="A86" s="10" t="s">
        <v>145</v>
      </c>
      <c r="B86" s="9" t="s">
        <v>144</v>
      </c>
      <c r="C86" s="16">
        <v>5.6</v>
      </c>
      <c r="D86" s="16">
        <v>5.6</v>
      </c>
      <c r="E86" s="16">
        <f t="shared" si="2"/>
        <v>100</v>
      </c>
      <c r="G86" s="8"/>
      <c r="H86" s="8"/>
      <c r="I86" s="8"/>
      <c r="J86" s="8"/>
      <c r="K86" s="8"/>
      <c r="L86" s="8"/>
      <c r="M86" s="8"/>
    </row>
    <row r="87" spans="1:13" s="3" customFormat="1" ht="94.5" customHeight="1">
      <c r="A87" s="10" t="s">
        <v>219</v>
      </c>
      <c r="B87" s="9" t="s">
        <v>220</v>
      </c>
      <c r="C87" s="16">
        <v>295.2</v>
      </c>
      <c r="D87" s="16">
        <v>295.2</v>
      </c>
      <c r="E87" s="16">
        <f t="shared" si="2"/>
        <v>100</v>
      </c>
      <c r="G87" s="8"/>
      <c r="H87" s="8"/>
      <c r="I87" s="8"/>
      <c r="J87" s="8"/>
      <c r="K87" s="8"/>
      <c r="L87" s="8"/>
      <c r="M87" s="8"/>
    </row>
    <row r="88" spans="1:13" s="2" customFormat="1" ht="33.75" customHeight="1">
      <c r="A88" s="10" t="s">
        <v>146</v>
      </c>
      <c r="B88" s="14" t="s">
        <v>34</v>
      </c>
      <c r="C88" s="34">
        <v>112779.1</v>
      </c>
      <c r="D88" s="16">
        <v>112778.8</v>
      </c>
      <c r="E88" s="16">
        <f t="shared" si="2"/>
        <v>99.999733993266489</v>
      </c>
      <c r="G88" s="24"/>
      <c r="H88" s="24"/>
      <c r="I88" s="24"/>
      <c r="J88" s="24"/>
      <c r="K88" s="24"/>
      <c r="L88" s="24"/>
      <c r="M88" s="24"/>
    </row>
    <row r="89" spans="1:13" s="3" customFormat="1" ht="61.5" customHeight="1">
      <c r="A89" s="10" t="s">
        <v>147</v>
      </c>
      <c r="B89" s="14" t="s">
        <v>32</v>
      </c>
      <c r="C89" s="34">
        <v>488032.8</v>
      </c>
      <c r="D89" s="35">
        <v>488030.1</v>
      </c>
      <c r="E89" s="35">
        <f t="shared" si="2"/>
        <v>99.999446758496561</v>
      </c>
      <c r="G89" s="8"/>
      <c r="H89" s="8"/>
      <c r="I89" s="8"/>
      <c r="J89" s="8"/>
      <c r="K89" s="8"/>
      <c r="L89" s="8"/>
      <c r="M89" s="8"/>
    </row>
    <row r="90" spans="1:13" s="3" customFormat="1" ht="48.75" customHeight="1">
      <c r="A90" s="10" t="s">
        <v>148</v>
      </c>
      <c r="B90" s="14" t="s">
        <v>35</v>
      </c>
      <c r="C90" s="34">
        <v>79375.600000000006</v>
      </c>
      <c r="D90" s="16">
        <v>79375.600000000006</v>
      </c>
      <c r="E90" s="16">
        <f t="shared" si="2"/>
        <v>100</v>
      </c>
      <c r="G90" s="8"/>
      <c r="H90" s="8"/>
      <c r="I90" s="8"/>
      <c r="J90" s="8"/>
      <c r="K90" s="8"/>
      <c r="L90" s="8"/>
      <c r="M90" s="8"/>
    </row>
    <row r="91" spans="1:13" s="3" customFormat="1" ht="31.5" customHeight="1">
      <c r="A91" s="71" t="s">
        <v>233</v>
      </c>
      <c r="B91" s="70" t="s">
        <v>232</v>
      </c>
      <c r="C91" s="34">
        <v>40</v>
      </c>
      <c r="D91" s="16">
        <v>40</v>
      </c>
      <c r="E91" s="16">
        <f t="shared" si="2"/>
        <v>100</v>
      </c>
      <c r="G91" s="8"/>
      <c r="H91" s="8"/>
      <c r="I91" s="8"/>
      <c r="J91" s="8"/>
      <c r="K91" s="8"/>
      <c r="L91" s="8"/>
      <c r="M91" s="8"/>
    </row>
    <row r="92" spans="1:13" s="3" customFormat="1" ht="63.75" customHeight="1">
      <c r="A92" s="10" t="s">
        <v>149</v>
      </c>
      <c r="B92" s="60" t="s">
        <v>151</v>
      </c>
      <c r="C92" s="34">
        <v>813.1</v>
      </c>
      <c r="D92" s="16">
        <v>813.1</v>
      </c>
      <c r="E92" s="16">
        <f t="shared" si="2"/>
        <v>100</v>
      </c>
      <c r="G92" s="8"/>
      <c r="H92" s="8"/>
      <c r="I92" s="8"/>
      <c r="J92" s="8"/>
      <c r="K92" s="8"/>
      <c r="L92" s="8"/>
      <c r="M92" s="8"/>
    </row>
    <row r="93" spans="1:13" s="3" customFormat="1" ht="65.25" customHeight="1">
      <c r="A93" s="10" t="s">
        <v>150</v>
      </c>
      <c r="B93" s="60" t="s">
        <v>152</v>
      </c>
      <c r="C93" s="34">
        <v>791.9</v>
      </c>
      <c r="D93" s="16">
        <v>791.9</v>
      </c>
      <c r="E93" s="16">
        <f t="shared" si="2"/>
        <v>100</v>
      </c>
      <c r="G93" s="8"/>
      <c r="H93" s="8"/>
      <c r="I93" s="8"/>
      <c r="J93" s="8"/>
      <c r="K93" s="8"/>
      <c r="L93" s="8"/>
      <c r="M93" s="8"/>
    </row>
    <row r="94" spans="1:13" s="3" customFormat="1" ht="79.5" customHeight="1">
      <c r="A94" s="10" t="s">
        <v>154</v>
      </c>
      <c r="B94" s="14" t="s">
        <v>246</v>
      </c>
      <c r="C94" s="16">
        <v>-4685.8999999999996</v>
      </c>
      <c r="D94" s="16">
        <v>-4685.8999999999996</v>
      </c>
      <c r="E94" s="16">
        <f>D94/C94*100</f>
        <v>100</v>
      </c>
      <c r="G94" s="8"/>
      <c r="H94" s="8"/>
      <c r="I94" s="8"/>
      <c r="J94" s="8"/>
      <c r="K94" s="8"/>
      <c r="L94" s="8"/>
      <c r="M94" s="8"/>
    </row>
    <row r="95" spans="1:13" s="3" customFormat="1" ht="18.75" customHeight="1">
      <c r="A95" s="12" t="s">
        <v>188</v>
      </c>
      <c r="B95" s="69" t="s">
        <v>189</v>
      </c>
      <c r="C95" s="33">
        <f>C96+C97</f>
        <v>68</v>
      </c>
      <c r="D95" s="33">
        <f>D96+D97</f>
        <v>68</v>
      </c>
      <c r="E95" s="33">
        <f t="shared" si="2"/>
        <v>100</v>
      </c>
      <c r="G95" s="8"/>
      <c r="H95" s="8"/>
      <c r="I95" s="8"/>
      <c r="J95" s="8"/>
      <c r="K95" s="8"/>
      <c r="L95" s="8"/>
      <c r="M95" s="8"/>
    </row>
    <row r="96" spans="1:13" s="3" customFormat="1" ht="67.5" customHeight="1">
      <c r="A96" s="10" t="s">
        <v>190</v>
      </c>
      <c r="B96" s="9" t="s">
        <v>10</v>
      </c>
      <c r="C96" s="16">
        <v>8</v>
      </c>
      <c r="D96" s="16">
        <v>8</v>
      </c>
      <c r="E96" s="16">
        <f t="shared" si="2"/>
        <v>100</v>
      </c>
      <c r="G96" s="8"/>
      <c r="H96" s="8"/>
      <c r="I96" s="8"/>
      <c r="J96" s="8"/>
      <c r="K96" s="8"/>
      <c r="L96" s="8"/>
      <c r="M96" s="8"/>
    </row>
    <row r="97" spans="1:13" s="3" customFormat="1" ht="109.5" customHeight="1">
      <c r="A97" s="10" t="s">
        <v>224</v>
      </c>
      <c r="B97" s="9" t="s">
        <v>223</v>
      </c>
      <c r="C97" s="16">
        <v>60</v>
      </c>
      <c r="D97" s="16">
        <v>60</v>
      </c>
      <c r="E97" s="16">
        <f t="shared" si="2"/>
        <v>100</v>
      </c>
      <c r="G97" s="8"/>
      <c r="H97" s="8"/>
      <c r="I97" s="8"/>
      <c r="J97" s="8"/>
      <c r="K97" s="8"/>
      <c r="L97" s="8"/>
      <c r="M97" s="8"/>
    </row>
    <row r="98" spans="1:13" s="3" customFormat="1" ht="15.75" customHeight="1">
      <c r="A98" s="12" t="s">
        <v>18</v>
      </c>
      <c r="B98" s="13" t="s">
        <v>0</v>
      </c>
      <c r="C98" s="15">
        <f>SUM(C99+C100)</f>
        <v>891.3</v>
      </c>
      <c r="D98" s="15">
        <f>SUM(D99+D100)</f>
        <v>889.6</v>
      </c>
      <c r="E98" s="15">
        <f t="shared" si="2"/>
        <v>99.809267362279826</v>
      </c>
      <c r="G98" s="8"/>
      <c r="H98" s="8"/>
      <c r="I98" s="8"/>
      <c r="J98" s="8"/>
      <c r="K98" s="8"/>
      <c r="L98" s="8"/>
      <c r="M98" s="8"/>
    </row>
    <row r="99" spans="1:13" s="3" customFormat="1" ht="48" customHeight="1">
      <c r="A99" s="10" t="s">
        <v>128</v>
      </c>
      <c r="B99" s="9" t="s">
        <v>33</v>
      </c>
      <c r="C99" s="16">
        <v>26.3</v>
      </c>
      <c r="D99" s="16">
        <v>24.6</v>
      </c>
      <c r="E99" s="16">
        <f t="shared" si="2"/>
        <v>93.536121673003805</v>
      </c>
      <c r="G99" s="8"/>
      <c r="H99" s="8"/>
      <c r="I99" s="8"/>
      <c r="J99" s="8"/>
      <c r="K99" s="8"/>
      <c r="L99" s="8"/>
      <c r="M99" s="8"/>
    </row>
    <row r="100" spans="1:13" s="3" customFormat="1" ht="63.75" customHeight="1">
      <c r="A100" s="10" t="s">
        <v>81</v>
      </c>
      <c r="B100" s="14" t="s">
        <v>32</v>
      </c>
      <c r="C100" s="16">
        <v>865</v>
      </c>
      <c r="D100" s="16">
        <v>865</v>
      </c>
      <c r="E100" s="16">
        <f t="shared" si="2"/>
        <v>100</v>
      </c>
      <c r="G100" s="8"/>
      <c r="H100" s="8"/>
      <c r="I100" s="8"/>
      <c r="J100" s="8"/>
      <c r="K100" s="8"/>
      <c r="L100" s="8"/>
      <c r="M100" s="8"/>
    </row>
    <row r="101" spans="1:13" s="3" customFormat="1" ht="32.25" customHeight="1">
      <c r="A101" s="12" t="s">
        <v>19</v>
      </c>
      <c r="B101" s="13" t="s">
        <v>108</v>
      </c>
      <c r="C101" s="15">
        <f>SUM(C102:C116)</f>
        <v>8916.5</v>
      </c>
      <c r="D101" s="15">
        <f>SUM(D102:D116)</f>
        <v>8946.8000000000011</v>
      </c>
      <c r="E101" s="15">
        <f t="shared" si="2"/>
        <v>100.3398194358773</v>
      </c>
      <c r="G101" s="8"/>
      <c r="H101" s="8"/>
      <c r="I101" s="8"/>
      <c r="J101" s="8"/>
      <c r="K101" s="8"/>
      <c r="L101" s="8"/>
      <c r="M101" s="8"/>
    </row>
    <row r="102" spans="1:13" s="3" customFormat="1" ht="129.75" customHeight="1">
      <c r="A102" s="10" t="s">
        <v>123</v>
      </c>
      <c r="B102" s="14" t="s">
        <v>234</v>
      </c>
      <c r="C102" s="32">
        <v>3100</v>
      </c>
      <c r="D102" s="32">
        <v>3119</v>
      </c>
      <c r="E102" s="16">
        <v>0</v>
      </c>
      <c r="G102" s="8"/>
      <c r="H102" s="8"/>
      <c r="I102" s="8"/>
      <c r="J102" s="8"/>
      <c r="K102" s="8"/>
      <c r="L102" s="8"/>
      <c r="M102" s="8"/>
    </row>
    <row r="103" spans="1:13" s="3" customFormat="1" ht="126.75" customHeight="1">
      <c r="A103" s="10" t="s">
        <v>100</v>
      </c>
      <c r="B103" s="60" t="s">
        <v>107</v>
      </c>
      <c r="C103" s="16">
        <v>3670</v>
      </c>
      <c r="D103" s="16">
        <v>3602.1</v>
      </c>
      <c r="E103" s="16">
        <f t="shared" si="2"/>
        <v>98.149863760217983</v>
      </c>
      <c r="G103" s="8"/>
      <c r="H103" s="8"/>
      <c r="I103" s="8"/>
      <c r="J103" s="8"/>
      <c r="K103" s="8"/>
      <c r="L103" s="8"/>
      <c r="M103" s="8"/>
    </row>
    <row r="104" spans="1:13" s="3" customFormat="1" ht="109.5" customHeight="1">
      <c r="A104" s="10" t="s">
        <v>36</v>
      </c>
      <c r="B104" s="14" t="s">
        <v>37</v>
      </c>
      <c r="C104" s="16">
        <v>142</v>
      </c>
      <c r="D104" s="16">
        <v>162.6</v>
      </c>
      <c r="E104" s="16">
        <f t="shared" si="2"/>
        <v>114.50704225352113</v>
      </c>
      <c r="G104" s="8"/>
      <c r="H104" s="8"/>
      <c r="I104" s="8"/>
      <c r="J104" s="8"/>
      <c r="K104" s="8"/>
      <c r="L104" s="8"/>
      <c r="M104" s="8"/>
    </row>
    <row r="105" spans="1:13" s="3" customFormat="1" ht="66" customHeight="1">
      <c r="A105" s="10" t="s">
        <v>116</v>
      </c>
      <c r="B105" s="63" t="s">
        <v>119</v>
      </c>
      <c r="C105" s="16">
        <v>1818.1</v>
      </c>
      <c r="D105" s="16">
        <v>1818.7</v>
      </c>
      <c r="E105" s="16">
        <f t="shared" si="2"/>
        <v>100.03300148506685</v>
      </c>
      <c r="G105" s="23"/>
      <c r="H105" s="8"/>
      <c r="I105" s="8"/>
      <c r="J105" s="8"/>
      <c r="K105" s="8"/>
      <c r="L105" s="8"/>
      <c r="M105" s="8"/>
    </row>
    <row r="106" spans="1:13" s="3" customFormat="1" ht="144.75" customHeight="1">
      <c r="A106" s="10" t="s">
        <v>235</v>
      </c>
      <c r="B106" s="14" t="s">
        <v>237</v>
      </c>
      <c r="C106" s="16">
        <v>126</v>
      </c>
      <c r="D106" s="16">
        <v>131.1</v>
      </c>
      <c r="E106" s="16">
        <f t="shared" si="2"/>
        <v>104.04761904761904</v>
      </c>
      <c r="G106" s="8"/>
      <c r="H106" s="8"/>
      <c r="I106" s="8"/>
      <c r="J106" s="8"/>
      <c r="K106" s="8"/>
      <c r="L106" s="8"/>
      <c r="M106" s="8"/>
    </row>
    <row r="107" spans="1:13" s="3" customFormat="1" ht="128.25" customHeight="1">
      <c r="A107" s="10" t="s">
        <v>236</v>
      </c>
      <c r="B107" s="14" t="s">
        <v>238</v>
      </c>
      <c r="C107" s="16">
        <v>171</v>
      </c>
      <c r="D107" s="16">
        <v>193.7</v>
      </c>
      <c r="E107" s="16">
        <f t="shared" si="2"/>
        <v>113.2748538011696</v>
      </c>
      <c r="G107" s="8"/>
      <c r="H107" s="8"/>
      <c r="I107" s="8"/>
      <c r="J107" s="8"/>
      <c r="K107" s="8"/>
      <c r="L107" s="8"/>
      <c r="M107" s="8"/>
    </row>
    <row r="108" spans="1:13" s="3" customFormat="1" ht="63" customHeight="1">
      <c r="A108" s="10" t="s">
        <v>191</v>
      </c>
      <c r="B108" s="14" t="s">
        <v>197</v>
      </c>
      <c r="C108" s="16">
        <v>19</v>
      </c>
      <c r="D108" s="16">
        <v>19</v>
      </c>
      <c r="E108" s="16">
        <v>0</v>
      </c>
      <c r="G108" s="8"/>
      <c r="H108" s="8"/>
      <c r="I108" s="8"/>
      <c r="J108" s="8"/>
      <c r="K108" s="8"/>
      <c r="L108" s="8"/>
      <c r="M108" s="8"/>
    </row>
    <row r="109" spans="1:13" s="3" customFormat="1" ht="142.5" customHeight="1">
      <c r="A109" s="10" t="s">
        <v>38</v>
      </c>
      <c r="B109" s="14" t="s">
        <v>39</v>
      </c>
      <c r="C109" s="16">
        <v>321.10000000000002</v>
      </c>
      <c r="D109" s="16">
        <v>321.10000000000002</v>
      </c>
      <c r="E109" s="16">
        <f t="shared" si="2"/>
        <v>100</v>
      </c>
      <c r="G109" s="8"/>
      <c r="H109" s="8"/>
      <c r="I109" s="8"/>
      <c r="J109" s="8"/>
      <c r="K109" s="8"/>
      <c r="L109" s="8"/>
      <c r="M109" s="8"/>
    </row>
    <row r="110" spans="1:13" s="3" customFormat="1" ht="96.75" customHeight="1">
      <c r="A110" s="10" t="s">
        <v>210</v>
      </c>
      <c r="B110" s="14" t="s">
        <v>217</v>
      </c>
      <c r="C110" s="16">
        <v>51</v>
      </c>
      <c r="D110" s="16">
        <v>51.9</v>
      </c>
      <c r="E110" s="16">
        <f t="shared" si="2"/>
        <v>101.76470588235293</v>
      </c>
      <c r="G110" s="8"/>
      <c r="H110" s="8"/>
      <c r="I110" s="8"/>
      <c r="J110" s="8"/>
      <c r="K110" s="8"/>
      <c r="L110" s="8"/>
      <c r="M110" s="8"/>
    </row>
    <row r="111" spans="1:13" s="3" customFormat="1" ht="64.5" customHeight="1">
      <c r="A111" s="10" t="s">
        <v>105</v>
      </c>
      <c r="B111" s="60" t="s">
        <v>106</v>
      </c>
      <c r="C111" s="16">
        <v>154</v>
      </c>
      <c r="D111" s="16">
        <v>182.8</v>
      </c>
      <c r="E111" s="16">
        <f t="shared" si="2"/>
        <v>118.70129870129871</v>
      </c>
      <c r="G111" s="8"/>
      <c r="H111" s="8"/>
      <c r="I111" s="8"/>
      <c r="J111" s="8"/>
      <c r="K111" s="8"/>
      <c r="L111" s="8"/>
      <c r="M111" s="8"/>
    </row>
    <row r="112" spans="1:13" s="3" customFormat="1" ht="81" customHeight="1">
      <c r="A112" s="10" t="s">
        <v>117</v>
      </c>
      <c r="B112" s="14" t="s">
        <v>118</v>
      </c>
      <c r="C112" s="16">
        <v>9.9</v>
      </c>
      <c r="D112" s="16">
        <v>9.9</v>
      </c>
      <c r="E112" s="16">
        <f t="shared" si="2"/>
        <v>100</v>
      </c>
      <c r="G112" s="8"/>
      <c r="H112" s="8"/>
      <c r="I112" s="8"/>
      <c r="J112" s="8"/>
      <c r="K112" s="8"/>
      <c r="L112" s="8"/>
      <c r="M112" s="8"/>
    </row>
    <row r="113" spans="1:13" s="3" customFormat="1" ht="143.25" customHeight="1">
      <c r="A113" s="10" t="s">
        <v>212</v>
      </c>
      <c r="B113" s="14" t="s">
        <v>211</v>
      </c>
      <c r="C113" s="16">
        <v>26</v>
      </c>
      <c r="D113" s="16">
        <v>26.3</v>
      </c>
      <c r="E113" s="16">
        <v>0</v>
      </c>
      <c r="G113" s="8"/>
      <c r="H113" s="8"/>
      <c r="I113" s="8"/>
      <c r="J113" s="8"/>
      <c r="K113" s="8"/>
      <c r="L113" s="8"/>
      <c r="M113" s="8"/>
    </row>
    <row r="114" spans="1:13" s="3" customFormat="1" ht="143.25" customHeight="1">
      <c r="A114" s="10" t="s">
        <v>213</v>
      </c>
      <c r="B114" s="14" t="s">
        <v>225</v>
      </c>
      <c r="C114" s="16">
        <v>8</v>
      </c>
      <c r="D114" s="16">
        <v>8.1999999999999993</v>
      </c>
      <c r="E114" s="16">
        <f t="shared" si="2"/>
        <v>102.49999999999999</v>
      </c>
      <c r="G114" s="8"/>
      <c r="H114" s="8"/>
      <c r="I114" s="8"/>
      <c r="J114" s="8"/>
      <c r="K114" s="8"/>
      <c r="L114" s="8"/>
      <c r="M114" s="8"/>
    </row>
    <row r="115" spans="1:13" s="3" customFormat="1" ht="62.25" customHeight="1">
      <c r="A115" s="10" t="s">
        <v>82</v>
      </c>
      <c r="B115" s="9" t="s">
        <v>10</v>
      </c>
      <c r="C115" s="16">
        <v>134.5</v>
      </c>
      <c r="D115" s="16">
        <v>134.5</v>
      </c>
      <c r="E115" s="16">
        <f t="shared" si="2"/>
        <v>100</v>
      </c>
      <c r="G115" s="8"/>
      <c r="H115" s="8"/>
      <c r="I115" s="8"/>
      <c r="J115" s="8"/>
      <c r="K115" s="8"/>
      <c r="L115" s="8"/>
      <c r="M115" s="8"/>
    </row>
    <row r="116" spans="1:13" s="3" customFormat="1" ht="82.5" customHeight="1">
      <c r="A116" s="10" t="s">
        <v>153</v>
      </c>
      <c r="B116" s="14" t="s">
        <v>246</v>
      </c>
      <c r="C116" s="16">
        <v>-834.1</v>
      </c>
      <c r="D116" s="16">
        <v>-834.1</v>
      </c>
      <c r="E116" s="16">
        <f t="shared" si="2"/>
        <v>100</v>
      </c>
      <c r="G116" s="8"/>
      <c r="H116" s="8"/>
      <c r="I116" s="8"/>
      <c r="J116" s="8"/>
      <c r="K116" s="8"/>
      <c r="L116" s="8"/>
      <c r="M116" s="8"/>
    </row>
    <row r="117" spans="1:13" s="3" customFormat="1" ht="48.75" customHeight="1">
      <c r="A117" s="12" t="s">
        <v>102</v>
      </c>
      <c r="B117" s="58" t="s">
        <v>104</v>
      </c>
      <c r="C117" s="33">
        <f>SUM(C118:C135)</f>
        <v>125703.4</v>
      </c>
      <c r="D117" s="33">
        <f>SUM(D118:D135)</f>
        <v>125703.4</v>
      </c>
      <c r="E117" s="33">
        <f t="shared" si="2"/>
        <v>100</v>
      </c>
      <c r="G117" s="8"/>
      <c r="H117" s="8"/>
      <c r="I117" s="8"/>
      <c r="J117" s="8"/>
      <c r="K117" s="8"/>
      <c r="L117" s="8"/>
      <c r="M117" s="8"/>
    </row>
    <row r="118" spans="1:13" s="3" customFormat="1" ht="31.5" customHeight="1">
      <c r="A118" s="10" t="s">
        <v>195</v>
      </c>
      <c r="B118" s="9" t="s">
        <v>196</v>
      </c>
      <c r="C118" s="32">
        <v>114.9</v>
      </c>
      <c r="D118" s="32">
        <v>114.9</v>
      </c>
      <c r="E118" s="16">
        <f t="shared" si="2"/>
        <v>100</v>
      </c>
      <c r="G118" s="8"/>
      <c r="H118" s="8"/>
      <c r="I118" s="8"/>
      <c r="J118" s="8"/>
      <c r="K118" s="8"/>
      <c r="L118" s="8"/>
      <c r="M118" s="8"/>
    </row>
    <row r="119" spans="1:13" s="3" customFormat="1" ht="48.75" customHeight="1">
      <c r="A119" s="10" t="s">
        <v>193</v>
      </c>
      <c r="B119" s="60" t="s">
        <v>122</v>
      </c>
      <c r="C119" s="32">
        <v>370.3</v>
      </c>
      <c r="D119" s="32">
        <v>370.3</v>
      </c>
      <c r="E119" s="16">
        <f t="shared" si="2"/>
        <v>100</v>
      </c>
      <c r="G119" s="8"/>
      <c r="H119" s="8"/>
      <c r="I119" s="8"/>
      <c r="J119" s="8"/>
      <c r="K119" s="8"/>
      <c r="L119" s="8"/>
      <c r="M119" s="8"/>
    </row>
    <row r="120" spans="1:13" s="3" customFormat="1" ht="30.75" customHeight="1">
      <c r="A120" s="10" t="s">
        <v>214</v>
      </c>
      <c r="B120" s="60" t="s">
        <v>221</v>
      </c>
      <c r="C120" s="32">
        <v>134.19999999999999</v>
      </c>
      <c r="D120" s="32">
        <v>134.19999999999999</v>
      </c>
      <c r="E120" s="16">
        <f t="shared" si="2"/>
        <v>100</v>
      </c>
      <c r="G120" s="8"/>
      <c r="H120" s="8"/>
      <c r="I120" s="8"/>
      <c r="J120" s="8"/>
      <c r="K120" s="8"/>
      <c r="L120" s="8"/>
      <c r="M120" s="8"/>
    </row>
    <row r="121" spans="1:13" s="3" customFormat="1" ht="127.5" customHeight="1">
      <c r="A121" s="10" t="s">
        <v>194</v>
      </c>
      <c r="B121" s="60" t="s">
        <v>204</v>
      </c>
      <c r="C121" s="32">
        <v>3208.9</v>
      </c>
      <c r="D121" s="32">
        <v>3208.9</v>
      </c>
      <c r="E121" s="16">
        <f t="shared" si="2"/>
        <v>100</v>
      </c>
      <c r="G121" s="8"/>
      <c r="H121" s="8"/>
      <c r="I121" s="8"/>
      <c r="J121" s="8"/>
      <c r="K121" s="8"/>
      <c r="L121" s="8"/>
      <c r="M121" s="8"/>
    </row>
    <row r="122" spans="1:13" s="3" customFormat="1" ht="32.25" customHeight="1">
      <c r="A122" s="10" t="s">
        <v>155</v>
      </c>
      <c r="B122" s="14" t="s">
        <v>31</v>
      </c>
      <c r="C122" s="16">
        <v>64722.2</v>
      </c>
      <c r="D122" s="16">
        <v>64722.2</v>
      </c>
      <c r="E122" s="16">
        <f t="shared" si="2"/>
        <v>100</v>
      </c>
      <c r="G122" s="8"/>
      <c r="H122" s="8"/>
      <c r="I122" s="8"/>
      <c r="J122" s="8"/>
      <c r="K122" s="8"/>
      <c r="L122" s="8"/>
      <c r="M122" s="8"/>
    </row>
    <row r="123" spans="1:13" s="3" customFormat="1" ht="60.75" customHeight="1">
      <c r="A123" s="10" t="s">
        <v>156</v>
      </c>
      <c r="B123" s="14" t="s">
        <v>32</v>
      </c>
      <c r="C123" s="16">
        <v>101.5</v>
      </c>
      <c r="D123" s="16">
        <v>101.5</v>
      </c>
      <c r="E123" s="16">
        <f t="shared" si="2"/>
        <v>100</v>
      </c>
      <c r="G123" s="8"/>
      <c r="H123" s="8"/>
      <c r="I123" s="8"/>
      <c r="J123" s="8"/>
      <c r="K123" s="8"/>
      <c r="L123" s="8"/>
      <c r="M123" s="8"/>
    </row>
    <row r="124" spans="1:13" s="3" customFormat="1" ht="158.25" customHeight="1">
      <c r="A124" s="10" t="s">
        <v>103</v>
      </c>
      <c r="B124" s="67" t="s">
        <v>170</v>
      </c>
      <c r="C124" s="16">
        <v>14918.7</v>
      </c>
      <c r="D124" s="16">
        <v>14918.7</v>
      </c>
      <c r="E124" s="16">
        <f t="shared" si="2"/>
        <v>100</v>
      </c>
      <c r="G124" s="8"/>
      <c r="H124" s="8"/>
      <c r="I124" s="8"/>
      <c r="J124" s="8"/>
      <c r="K124" s="8"/>
      <c r="L124" s="8"/>
      <c r="M124" s="8"/>
    </row>
    <row r="125" spans="1:13" s="3" customFormat="1" ht="142.5" customHeight="1">
      <c r="A125" s="10" t="s">
        <v>157</v>
      </c>
      <c r="B125" s="68" t="s">
        <v>171</v>
      </c>
      <c r="C125" s="16">
        <v>6294.7</v>
      </c>
      <c r="D125" s="16">
        <v>6294.7</v>
      </c>
      <c r="E125" s="16">
        <f t="shared" si="2"/>
        <v>100</v>
      </c>
      <c r="G125" s="8"/>
      <c r="H125" s="8"/>
      <c r="I125" s="8"/>
      <c r="J125" s="8"/>
      <c r="K125" s="8"/>
      <c r="L125" s="8"/>
      <c r="M125" s="8"/>
    </row>
    <row r="126" spans="1:13" s="3" customFormat="1" ht="141" customHeight="1">
      <c r="A126" s="10" t="s">
        <v>157</v>
      </c>
      <c r="B126" s="68" t="s">
        <v>172</v>
      </c>
      <c r="C126" s="16">
        <v>1661.1</v>
      </c>
      <c r="D126" s="16">
        <v>1661.1</v>
      </c>
      <c r="E126" s="16">
        <f t="shared" si="2"/>
        <v>100</v>
      </c>
      <c r="G126" s="8"/>
      <c r="H126" s="8"/>
      <c r="I126" s="8"/>
      <c r="J126" s="8"/>
      <c r="K126" s="8"/>
      <c r="L126" s="8"/>
      <c r="M126" s="8"/>
    </row>
    <row r="127" spans="1:13" s="3" customFormat="1" ht="143.25" customHeight="1">
      <c r="A127" s="10" t="s">
        <v>157</v>
      </c>
      <c r="B127" s="68" t="s">
        <v>173</v>
      </c>
      <c r="C127" s="16">
        <v>3354.8</v>
      </c>
      <c r="D127" s="16">
        <v>3354.8</v>
      </c>
      <c r="E127" s="16">
        <f t="shared" si="2"/>
        <v>100</v>
      </c>
      <c r="G127" s="8"/>
      <c r="H127" s="8"/>
      <c r="I127" s="8"/>
      <c r="J127" s="8"/>
      <c r="K127" s="8"/>
      <c r="L127" s="8"/>
      <c r="M127" s="8"/>
    </row>
    <row r="128" spans="1:13" s="3" customFormat="1" ht="142.5" customHeight="1">
      <c r="A128" s="10" t="s">
        <v>157</v>
      </c>
      <c r="B128" s="68" t="s">
        <v>174</v>
      </c>
      <c r="C128" s="16">
        <v>1557.7</v>
      </c>
      <c r="D128" s="16">
        <v>1557.7</v>
      </c>
      <c r="E128" s="16">
        <f t="shared" si="2"/>
        <v>100</v>
      </c>
      <c r="G128" s="8"/>
      <c r="H128" s="8"/>
      <c r="I128" s="8"/>
      <c r="J128" s="8"/>
      <c r="K128" s="8"/>
      <c r="L128" s="8"/>
      <c r="M128" s="8"/>
    </row>
    <row r="129" spans="1:13" s="3" customFormat="1" ht="148.5" customHeight="1">
      <c r="A129" s="10" t="s">
        <v>157</v>
      </c>
      <c r="B129" s="68" t="s">
        <v>175</v>
      </c>
      <c r="C129" s="16">
        <v>1123.4000000000001</v>
      </c>
      <c r="D129" s="16">
        <v>1123.4000000000001</v>
      </c>
      <c r="E129" s="16">
        <f t="shared" si="2"/>
        <v>100</v>
      </c>
      <c r="G129" s="8"/>
      <c r="H129" s="8"/>
      <c r="I129" s="8"/>
      <c r="J129" s="8"/>
      <c r="K129" s="8"/>
      <c r="L129" s="8"/>
      <c r="M129" s="8"/>
    </row>
    <row r="130" spans="1:13" s="3" customFormat="1" ht="129.75" customHeight="1">
      <c r="A130" s="10" t="s">
        <v>157</v>
      </c>
      <c r="B130" s="68" t="s">
        <v>176</v>
      </c>
      <c r="C130" s="16">
        <v>4253.1000000000004</v>
      </c>
      <c r="D130" s="16">
        <v>4253.1000000000004</v>
      </c>
      <c r="E130" s="16">
        <f t="shared" si="2"/>
        <v>100</v>
      </c>
      <c r="G130" s="8"/>
      <c r="H130" s="8"/>
      <c r="I130" s="8"/>
      <c r="J130" s="8"/>
      <c r="K130" s="8"/>
      <c r="L130" s="8"/>
      <c r="M130" s="8"/>
    </row>
    <row r="131" spans="1:13" s="3" customFormat="1" ht="147" customHeight="1">
      <c r="A131" s="10" t="s">
        <v>157</v>
      </c>
      <c r="B131" s="68" t="s">
        <v>177</v>
      </c>
      <c r="C131" s="16">
        <v>869.5</v>
      </c>
      <c r="D131" s="16">
        <v>869.5</v>
      </c>
      <c r="E131" s="16">
        <f t="shared" si="2"/>
        <v>100</v>
      </c>
      <c r="G131" s="8"/>
      <c r="H131" s="8"/>
      <c r="I131" s="8"/>
      <c r="J131" s="8"/>
      <c r="K131" s="8"/>
      <c r="L131" s="8"/>
      <c r="M131" s="8"/>
    </row>
    <row r="132" spans="1:13" s="3" customFormat="1" ht="146.25" customHeight="1">
      <c r="A132" s="10" t="s">
        <v>157</v>
      </c>
      <c r="B132" s="68" t="s">
        <v>178</v>
      </c>
      <c r="C132" s="16">
        <v>22177.4</v>
      </c>
      <c r="D132" s="16">
        <v>22177.4</v>
      </c>
      <c r="E132" s="16">
        <f t="shared" si="2"/>
        <v>100</v>
      </c>
      <c r="G132" s="8"/>
      <c r="H132" s="8"/>
      <c r="I132" s="8"/>
      <c r="J132" s="8"/>
      <c r="K132" s="8"/>
      <c r="L132" s="8"/>
      <c r="M132" s="8"/>
    </row>
    <row r="133" spans="1:13" s="3" customFormat="1" ht="46.5" customHeight="1">
      <c r="A133" s="10" t="s">
        <v>192</v>
      </c>
      <c r="B133" s="14" t="s">
        <v>35</v>
      </c>
      <c r="C133" s="16">
        <v>1000</v>
      </c>
      <c r="D133" s="16">
        <v>1000</v>
      </c>
      <c r="E133" s="16">
        <f t="shared" si="2"/>
        <v>100</v>
      </c>
      <c r="G133" s="8"/>
      <c r="H133" s="8"/>
      <c r="I133" s="8"/>
      <c r="J133" s="8"/>
      <c r="K133" s="8"/>
      <c r="L133" s="8"/>
      <c r="M133" s="8"/>
    </row>
    <row r="134" spans="1:13" s="3" customFormat="1" ht="126" customHeight="1">
      <c r="A134" s="10" t="s">
        <v>159</v>
      </c>
      <c r="B134" s="14" t="s">
        <v>160</v>
      </c>
      <c r="C134" s="16">
        <v>-69.099999999999994</v>
      </c>
      <c r="D134" s="16">
        <v>-69.099999999999994</v>
      </c>
      <c r="E134" s="16">
        <f t="shared" si="2"/>
        <v>100</v>
      </c>
      <c r="G134" s="8"/>
      <c r="H134" s="8"/>
      <c r="I134" s="8"/>
      <c r="J134" s="8"/>
      <c r="K134" s="8"/>
      <c r="L134" s="8"/>
      <c r="M134" s="8"/>
    </row>
    <row r="135" spans="1:13" s="3" customFormat="1" ht="81.75" customHeight="1">
      <c r="A135" s="10" t="s">
        <v>158</v>
      </c>
      <c r="B135" s="14" t="s">
        <v>246</v>
      </c>
      <c r="C135" s="16">
        <v>-89.9</v>
      </c>
      <c r="D135" s="16">
        <v>-89.9</v>
      </c>
      <c r="E135" s="16">
        <f t="shared" si="2"/>
        <v>100</v>
      </c>
      <c r="G135" s="8"/>
      <c r="H135" s="8"/>
      <c r="I135" s="8"/>
      <c r="J135" s="8"/>
      <c r="K135" s="8"/>
      <c r="L135" s="8"/>
      <c r="M135" s="8"/>
    </row>
    <row r="136" spans="1:13" s="3" customFormat="1" ht="47.25" customHeight="1">
      <c r="A136" s="12" t="s">
        <v>21</v>
      </c>
      <c r="B136" s="13" t="s">
        <v>20</v>
      </c>
      <c r="C136" s="15">
        <f>SUM(C138:C145)</f>
        <v>389861</v>
      </c>
      <c r="D136" s="15">
        <f>SUM(D138:D145)+D137</f>
        <v>389861</v>
      </c>
      <c r="E136" s="15">
        <f t="shared" si="2"/>
        <v>100</v>
      </c>
      <c r="G136" s="8"/>
      <c r="H136" s="8"/>
      <c r="I136" s="8"/>
      <c r="J136" s="8"/>
      <c r="K136" s="8"/>
      <c r="L136" s="8"/>
      <c r="M136" s="8"/>
    </row>
    <row r="137" spans="1:13" s="3" customFormat="1" ht="31.5" hidden="1" customHeight="1">
      <c r="A137" s="10" t="s">
        <v>168</v>
      </c>
      <c r="B137" s="44" t="s">
        <v>169</v>
      </c>
      <c r="C137" s="32">
        <v>0</v>
      </c>
      <c r="D137" s="32">
        <v>0</v>
      </c>
      <c r="E137" s="32">
        <v>0</v>
      </c>
      <c r="G137" s="8"/>
      <c r="H137" s="8"/>
      <c r="I137" s="8"/>
      <c r="J137" s="8"/>
      <c r="K137" s="8"/>
      <c r="L137" s="8"/>
      <c r="M137" s="8"/>
    </row>
    <row r="138" spans="1:13" ht="45.75" customHeight="1">
      <c r="A138" s="10" t="s">
        <v>161</v>
      </c>
      <c r="B138" s="47" t="s">
        <v>40</v>
      </c>
      <c r="C138" s="16">
        <v>243795.8</v>
      </c>
      <c r="D138" s="16">
        <v>243795.8</v>
      </c>
      <c r="E138" s="16">
        <f t="shared" si="2"/>
        <v>100</v>
      </c>
      <c r="G138" s="25"/>
    </row>
    <row r="139" spans="1:13" ht="45.75" customHeight="1">
      <c r="A139" s="10" t="s">
        <v>162</v>
      </c>
      <c r="B139" s="14" t="s">
        <v>121</v>
      </c>
      <c r="C139" s="16">
        <v>74864.5</v>
      </c>
      <c r="D139" s="16">
        <v>74864.5</v>
      </c>
      <c r="E139" s="16">
        <f t="shared" si="2"/>
        <v>100</v>
      </c>
      <c r="G139" s="25"/>
    </row>
    <row r="140" spans="1:13" s="5" customFormat="1" ht="31.5" customHeight="1">
      <c r="A140" s="10" t="s">
        <v>163</v>
      </c>
      <c r="B140" s="14" t="s">
        <v>31</v>
      </c>
      <c r="C140" s="34">
        <v>23538.6</v>
      </c>
      <c r="D140" s="34">
        <v>23538.6</v>
      </c>
      <c r="E140" s="35">
        <f t="shared" si="2"/>
        <v>100</v>
      </c>
      <c r="G140" s="26"/>
      <c r="H140" s="26"/>
      <c r="I140" s="26"/>
      <c r="J140" s="26"/>
      <c r="K140" s="26"/>
      <c r="L140" s="26"/>
      <c r="M140" s="26"/>
    </row>
    <row r="141" spans="1:13" ht="63" customHeight="1">
      <c r="A141" s="10" t="s">
        <v>164</v>
      </c>
      <c r="B141" s="14" t="s">
        <v>32</v>
      </c>
      <c r="C141" s="34">
        <v>44704.1</v>
      </c>
      <c r="D141" s="35">
        <v>44704.1</v>
      </c>
      <c r="E141" s="35">
        <f t="shared" si="2"/>
        <v>100</v>
      </c>
    </row>
    <row r="142" spans="1:13" ht="63" customHeight="1">
      <c r="A142" s="10" t="s">
        <v>165</v>
      </c>
      <c r="B142" s="14" t="s">
        <v>126</v>
      </c>
      <c r="C142" s="34">
        <v>1268.9000000000001</v>
      </c>
      <c r="D142" s="35">
        <v>1268.9000000000001</v>
      </c>
      <c r="E142" s="16">
        <f t="shared" si="2"/>
        <v>100</v>
      </c>
    </row>
    <row r="143" spans="1:13" ht="45.95" customHeight="1">
      <c r="A143" s="10" t="s">
        <v>166</v>
      </c>
      <c r="B143" s="14" t="s">
        <v>35</v>
      </c>
      <c r="C143" s="34">
        <v>7048</v>
      </c>
      <c r="D143" s="16">
        <v>7048</v>
      </c>
      <c r="E143" s="16">
        <f t="shared" si="2"/>
        <v>100</v>
      </c>
      <c r="G143" s="18" t="s">
        <v>27</v>
      </c>
      <c r="H143" s="18" t="s">
        <v>27</v>
      </c>
    </row>
    <row r="144" spans="1:13" ht="94.5" customHeight="1">
      <c r="A144" s="10" t="s">
        <v>239</v>
      </c>
      <c r="B144" s="60" t="s">
        <v>247</v>
      </c>
      <c r="C144" s="34">
        <v>12.9</v>
      </c>
      <c r="D144" s="16">
        <v>12.9</v>
      </c>
      <c r="E144" s="16">
        <f t="shared" si="2"/>
        <v>100</v>
      </c>
    </row>
    <row r="145" spans="1:7" ht="81.75" customHeight="1">
      <c r="A145" s="10" t="s">
        <v>167</v>
      </c>
      <c r="B145" s="14" t="s">
        <v>246</v>
      </c>
      <c r="C145" s="16">
        <v>-5371.8</v>
      </c>
      <c r="D145" s="16">
        <v>-5371.8</v>
      </c>
      <c r="E145" s="16">
        <f>D145/C145*100</f>
        <v>100</v>
      </c>
    </row>
    <row r="146" spans="1:7" ht="16.5" customHeight="1">
      <c r="A146" s="48"/>
      <c r="B146" s="13" t="s">
        <v>3</v>
      </c>
      <c r="C146" s="15">
        <f>SUM(C9+C14+C18+C27+C33+C35+C52+C59+C65+C83+C98+C101+C136)+C63+C61 +C22+C117+C95+C31</f>
        <v>1564697.7999999998</v>
      </c>
      <c r="D146" s="15">
        <f>SUM(D9+D14+D18+D27+D33+D35+D52+D59+D65+D83+D98+D101+D136)+D63+D61 +D22+D117+D95+D31</f>
        <v>1568558.1099999996</v>
      </c>
      <c r="E146" s="15">
        <f t="shared" si="2"/>
        <v>100.24671281572708</v>
      </c>
    </row>
    <row r="147" spans="1:7">
      <c r="C147" s="36"/>
    </row>
    <row r="148" spans="1:7">
      <c r="C148" s="36"/>
    </row>
    <row r="149" spans="1:7">
      <c r="C149" s="37" t="s">
        <v>27</v>
      </c>
      <c r="D149" s="37" t="s">
        <v>27</v>
      </c>
      <c r="E149" s="38"/>
    </row>
    <row r="150" spans="1:7">
      <c r="C150" s="36"/>
    </row>
    <row r="151" spans="1:7">
      <c r="C151" s="36"/>
    </row>
    <row r="152" spans="1:7">
      <c r="C152" s="36"/>
    </row>
    <row r="153" spans="1:7">
      <c r="C153" s="36"/>
      <c r="G153" s="22"/>
    </row>
    <row r="154" spans="1:7">
      <c r="C154" s="36"/>
      <c r="G154" s="22"/>
    </row>
    <row r="155" spans="1:7">
      <c r="C155" s="36"/>
      <c r="G155" s="22"/>
    </row>
    <row r="156" spans="1:7">
      <c r="C156" s="36"/>
      <c r="G156" s="22"/>
    </row>
    <row r="157" spans="1:7">
      <c r="C157" s="36"/>
      <c r="G157" s="22"/>
    </row>
    <row r="158" spans="1:7">
      <c r="C158" s="36"/>
      <c r="G158" s="22"/>
    </row>
    <row r="159" spans="1:7">
      <c r="C159" s="36"/>
    </row>
    <row r="160" spans="1:7">
      <c r="C160" s="36"/>
    </row>
    <row r="161" spans="3:3">
      <c r="C161" s="36"/>
    </row>
    <row r="162" spans="3:3">
      <c r="C162" s="36"/>
    </row>
    <row r="163" spans="3:3">
      <c r="C163" s="36"/>
    </row>
    <row r="164" spans="3:3">
      <c r="C164" s="36"/>
    </row>
    <row r="165" spans="3:3">
      <c r="C165" s="36"/>
    </row>
    <row r="166" spans="3:3">
      <c r="C166" s="36"/>
    </row>
    <row r="167" spans="3:3">
      <c r="C167" s="36"/>
    </row>
    <row r="168" spans="3:3">
      <c r="C168" s="36"/>
    </row>
    <row r="169" spans="3:3">
      <c r="C169" s="36"/>
    </row>
    <row r="170" spans="3:3">
      <c r="C170" s="36"/>
    </row>
    <row r="171" spans="3:3">
      <c r="C171" s="36"/>
    </row>
    <row r="172" spans="3:3">
      <c r="C172" s="36"/>
    </row>
    <row r="173" spans="3:3">
      <c r="C173" s="36"/>
    </row>
    <row r="174" spans="3:3">
      <c r="C174" s="36"/>
    </row>
    <row r="175" spans="3:3">
      <c r="C175" s="36"/>
    </row>
    <row r="176" spans="3:3">
      <c r="C176" s="36"/>
    </row>
    <row r="177" spans="3:3">
      <c r="C177" s="36"/>
    </row>
    <row r="178" spans="3:3">
      <c r="C178" s="36"/>
    </row>
    <row r="179" spans="3:3">
      <c r="C179" s="36"/>
    </row>
    <row r="180" spans="3:3">
      <c r="C180" s="36"/>
    </row>
    <row r="181" spans="3:3">
      <c r="C181" s="36"/>
    </row>
    <row r="182" spans="3:3">
      <c r="C182" s="36"/>
    </row>
    <row r="183" spans="3:3">
      <c r="C183" s="36"/>
    </row>
    <row r="184" spans="3:3">
      <c r="C184" s="36"/>
    </row>
    <row r="185" spans="3:3">
      <c r="C185" s="36"/>
    </row>
    <row r="186" spans="3:3">
      <c r="C186" s="36"/>
    </row>
    <row r="187" spans="3:3">
      <c r="C187" s="36"/>
    </row>
    <row r="188" spans="3:3">
      <c r="C188" s="36"/>
    </row>
    <row r="189" spans="3:3">
      <c r="C189" s="36"/>
    </row>
    <row r="190" spans="3:3">
      <c r="C190" s="36"/>
    </row>
    <row r="191" spans="3:3">
      <c r="C191" s="36"/>
    </row>
    <row r="192" spans="3:3">
      <c r="C192" s="36"/>
    </row>
    <row r="193" spans="3:3">
      <c r="C193" s="36"/>
    </row>
    <row r="194" spans="3:3">
      <c r="C194" s="36"/>
    </row>
    <row r="195" spans="3:3">
      <c r="C195" s="36"/>
    </row>
    <row r="196" spans="3:3">
      <c r="C196" s="36"/>
    </row>
    <row r="197" spans="3:3">
      <c r="C197" s="36"/>
    </row>
    <row r="198" spans="3:3">
      <c r="C198" s="36"/>
    </row>
    <row r="199" spans="3:3">
      <c r="C199" s="36"/>
    </row>
    <row r="200" spans="3:3">
      <c r="C200" s="36"/>
    </row>
    <row r="201" spans="3:3">
      <c r="C201" s="36"/>
    </row>
    <row r="202" spans="3:3">
      <c r="C202" s="36"/>
    </row>
    <row r="203" spans="3:3">
      <c r="C203" s="36"/>
    </row>
    <row r="204" spans="3:3">
      <c r="C204" s="36"/>
    </row>
    <row r="205" spans="3:3">
      <c r="C205" s="36"/>
    </row>
    <row r="206" spans="3:3">
      <c r="C206" s="36"/>
    </row>
    <row r="207" spans="3:3">
      <c r="C207" s="36"/>
    </row>
  </sheetData>
  <mergeCells count="2">
    <mergeCell ref="A6:C6"/>
    <mergeCell ref="A5:E5"/>
  </mergeCells>
  <phoneticPr fontId="0" type="noConversion"/>
  <pageMargins left="0.55118110236220474" right="0" top="0.55118110236220474" bottom="0.39370078740157483" header="0.43307086614173229" footer="0.1968503937007874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Доходы</vt:lpstr>
      <vt:lpstr>Доходы!Заголовки_для_печати</vt:lpstr>
      <vt:lpstr>Доходы!Область_печати</vt:lpstr>
    </vt:vector>
  </TitlesOfParts>
  <Company>findep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rtv</dc:creator>
  <cp:lastModifiedBy>Наталья В. Сонич</cp:lastModifiedBy>
  <cp:lastPrinted>2018-04-27T07:26:46Z</cp:lastPrinted>
  <dcterms:created xsi:type="dcterms:W3CDTF">2004-09-11T05:05:19Z</dcterms:created>
  <dcterms:modified xsi:type="dcterms:W3CDTF">2018-04-28T02:40:58Z</dcterms:modified>
</cp:coreProperties>
</file>