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Titles" localSheetId="0">Лист1!$4:$5</definedName>
    <definedName name="_xlnm.Print_Area" localSheetId="0">Лист1!$A$1:$M$91</definedName>
  </definedNames>
  <calcPr calcId="125725"/>
</workbook>
</file>

<file path=xl/calcChain.xml><?xml version="1.0" encoding="utf-8"?>
<calcChain xmlns="http://schemas.openxmlformats.org/spreadsheetml/2006/main">
  <c r="M89" i="1"/>
  <c r="M57"/>
  <c r="M23"/>
  <c r="M68" l="1"/>
  <c r="K42"/>
  <c r="G41"/>
  <c r="M41"/>
  <c r="L41"/>
  <c r="K41"/>
  <c r="L23"/>
  <c r="G23"/>
  <c r="L89"/>
  <c r="L83"/>
  <c r="G80"/>
  <c r="K73"/>
  <c r="L68"/>
  <c r="K68"/>
  <c r="G68"/>
  <c r="L57"/>
  <c r="K57" l="1"/>
  <c r="L52"/>
  <c r="M52" s="1"/>
  <c r="K52"/>
  <c r="G52"/>
  <c r="K10"/>
  <c r="K25"/>
  <c r="K23"/>
  <c r="K80" l="1"/>
  <c r="G25"/>
  <c r="G27" l="1"/>
  <c r="L76"/>
  <c r="G73"/>
  <c r="L49"/>
  <c r="L10"/>
  <c r="M83" l="1"/>
  <c r="L45" l="1"/>
  <c r="M45" s="1"/>
  <c r="L14"/>
  <c r="M14" s="1"/>
  <c r="M10"/>
  <c r="G38" l="1"/>
  <c r="K38"/>
  <c r="K36"/>
  <c r="G36"/>
  <c r="K27"/>
  <c r="G34"/>
  <c r="K34"/>
  <c r="G32"/>
  <c r="K32"/>
  <c r="K18"/>
  <c r="G18"/>
  <c r="G57"/>
  <c r="K76"/>
  <c r="G76"/>
  <c r="G83"/>
  <c r="K83"/>
  <c r="K47"/>
  <c r="G47"/>
  <c r="G49"/>
  <c r="K49"/>
  <c r="K45"/>
  <c r="G45"/>
  <c r="G14"/>
  <c r="K14"/>
  <c r="G10"/>
  <c r="K89"/>
  <c r="K87"/>
  <c r="K74" l="1"/>
  <c r="G74"/>
  <c r="K84"/>
  <c r="G84"/>
  <c r="K90"/>
  <c r="L38"/>
  <c r="M38" s="1"/>
  <c r="L32"/>
  <c r="L18"/>
  <c r="K91" l="1"/>
  <c r="L80"/>
  <c r="M80" s="1"/>
  <c r="G89"/>
  <c r="G87"/>
  <c r="G42"/>
  <c r="L36"/>
  <c r="M36" s="1"/>
  <c r="L87"/>
  <c r="M76"/>
  <c r="L73"/>
  <c r="M73" s="1"/>
  <c r="L34"/>
  <c r="M34" s="1"/>
  <c r="L27"/>
  <c r="M27" s="1"/>
  <c r="L25"/>
  <c r="M25" s="1"/>
  <c r="M32"/>
  <c r="M18"/>
  <c r="G90" l="1"/>
  <c r="G91" s="1"/>
  <c r="L47"/>
  <c r="M47" s="1"/>
  <c r="M49" l="1"/>
</calcChain>
</file>

<file path=xl/sharedStrings.xml><?xml version="1.0" encoding="utf-8"?>
<sst xmlns="http://schemas.openxmlformats.org/spreadsheetml/2006/main" count="175" uniqueCount="107">
  <si>
    <t>ГРБС</t>
  </si>
  <si>
    <t>Развитие архивного дела в Колпашевском районе</t>
  </si>
  <si>
    <t>Итого:</t>
  </si>
  <si>
    <t>МКУ "Агентство"</t>
  </si>
  <si>
    <t>№</t>
  </si>
  <si>
    <t>Обеспечение сбалансированности доходов и расходов поселений Колпашевского района</t>
  </si>
  <si>
    <t>УФЭП</t>
  </si>
  <si>
    <t>ВСЕГО:</t>
  </si>
  <si>
    <t>Сопоставительная таблица</t>
  </si>
  <si>
    <t>Наименование ВЦП</t>
  </si>
  <si>
    <t>Значение показателя</t>
  </si>
  <si>
    <t>План</t>
  </si>
  <si>
    <t>Факт</t>
  </si>
  <si>
    <t>Балл</t>
  </si>
  <si>
    <t>Эк. эффект.</t>
  </si>
  <si>
    <t>Количество детей в общеобразовательных организациях</t>
  </si>
  <si>
    <t>Количество МОО, в которых будут проведены текущие ремонтные работы</t>
  </si>
  <si>
    <t>Количество детей в группах дошкольного образования в общеобразовательных организациях</t>
  </si>
  <si>
    <t>Количество детей в дошкольных образовательных организаций</t>
  </si>
  <si>
    <t>Создание условий для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МО "Колпашевский район"</t>
  </si>
  <si>
    <t>Обеспечение питанием детей из малоимущих семей в муниципальных общеобразовательных организациях</t>
  </si>
  <si>
    <t>Количество учащихся из малоимущих семей, получающих компенсацию расходов на питание</t>
  </si>
  <si>
    <t>Количество спортивных мероприятий</t>
  </si>
  <si>
    <t>МКУ "Архив"</t>
  </si>
  <si>
    <t>Количество поселений, которым предоставлены ИМБТ на поддержку мер по обеспечению сбалансированности местных бюджетов</t>
  </si>
  <si>
    <t>Итого по УКС:</t>
  </si>
  <si>
    <t>Оценка не производится</t>
  </si>
  <si>
    <t>Итого по Администрации:</t>
  </si>
  <si>
    <t>Итого по Управлению образования:</t>
  </si>
  <si>
    <t>Размещение в средствах массовой информации нормативно - правовых актов Администрации Колпашевского района</t>
  </si>
  <si>
    <t>Присвоение звания "Почетный гражданин Колпашевского района"</t>
  </si>
  <si>
    <t>Обслуживание муниципального долга муниципального образования "Колпашевский район"</t>
  </si>
  <si>
    <t>Количество нарушений сроков уплаты % за пользование кредитом</t>
  </si>
  <si>
    <t>Итого по УФЭП:</t>
  </si>
  <si>
    <t xml:space="preserve">Развитие малых форм хозяйствования на территории МО "Колпашевский район" </t>
  </si>
  <si>
    <t>Количество граждан, получивших помощь в ремонте и (или) переустройстве жилого помещения</t>
  </si>
  <si>
    <t xml:space="preserve">Количество посещений </t>
  </si>
  <si>
    <t>Количество дошкольных образовательных организаций, в которых будут проведены текущие ремонтные работы</t>
  </si>
  <si>
    <t>Обеспечение гарантий работникам муниципальных образовательных организаций на оплату стоимости проезда и провоза багажа к месту использования отпуска и обратно в пределах Российской Федерации</t>
  </si>
  <si>
    <t>Содействие развитию физкультурно-спортивных мероприятий среди школьников муниципального образования "Колпашевский район"</t>
  </si>
  <si>
    <t>Создание условий для проведения психолого-медико-педагогического обследования детей и подростков с целью своевременного выявления особенностей в физическом и (или) психическом развитии и (или) отклонений в поведении</t>
  </si>
  <si>
    <t>Количество детей, прошедших обследование в территориальной психолого-медико-педагогической комиссии</t>
  </si>
  <si>
    <t>Организация проведения мероприятий и обеспечение участия участников образовательных отношений в мероприятиях различного уровня</t>
  </si>
  <si>
    <t>Итого по МКУ "Архив":</t>
  </si>
  <si>
    <t>Итого по МКУ "Агентство":</t>
  </si>
  <si>
    <t>Управление образования Администрации Колпашевского района</t>
  </si>
  <si>
    <t>Администрация Колпашевского района</t>
  </si>
  <si>
    <t>Управление по культуре, спорту и молодежной политике Администрации Колпашевского района</t>
  </si>
  <si>
    <t>Приведение в нормативное состояние автомобильных дорог и улично-дорожной сети для непрерывного движения транспортных средств</t>
  </si>
  <si>
    <t>Количество документов районного архива, хранящихся в нормальных условиях</t>
  </si>
  <si>
    <t>Обеспечение гарантий работникам МКУ "Архив" на оплату стоимости проезда и провоза багажа в пределах РФ к месту использования отпуска и обратно</t>
  </si>
  <si>
    <t>Архивные дела, размещенные в первичных средствах хранения (архивные коробки, папки), хранящихся в МКУ "Архив"</t>
  </si>
  <si>
    <t>Обеспечение эффективности деятельности учреждения как ответственного исполнителя ВЦП</t>
  </si>
  <si>
    <t>Обеспечение гарантий работникам учреждений на оплату стоимости проезда и провоза багажа в пределах Российской Федерации к месту использования отпуска и обратно</t>
  </si>
  <si>
    <t>Доля муниципального недвижимого имущества (за исключением земельных участков), используемого для выполнения полномочий Колпашевского района, от недвижимого имущества, находящегося в собственности Колпашевского района</t>
  </si>
  <si>
    <t>Задолженность по оплате членских взносов Ассоциации "Совет муниципальных образований Томской области"</t>
  </si>
  <si>
    <t>Задолженность по оплате членских взносов в Общероссийском конгрессе муниципальных образований</t>
  </si>
  <si>
    <t>Объем публикаций</t>
  </si>
  <si>
    <t>Участие муниципального образования "Колпашевский район" в организациях межмуниципального сотрудничества</t>
  </si>
  <si>
    <t>Развитие физической культуры и массового спорта на территории муниципального образования "Колпашевский район"</t>
  </si>
  <si>
    <t>Меры поддержки для отдельных категорий граждан и некоммерческих организаций на территории муниципального образования "Колпашевский район"</t>
  </si>
  <si>
    <t>Количество членов социально-ориентированных некоммерческих организаций, вовлеченных в мероприятия, организованные некоммерческими организациями</t>
  </si>
  <si>
    <t>Количество поселений, которым предоставлена дотация из РФФП на выравнивание бюджетной обеспеченности</t>
  </si>
  <si>
    <t>Количество мероприятий по благоустройству населенных пунктов Колпашевского района</t>
  </si>
  <si>
    <t>Количество детей в организациях дополнительного образования</t>
  </si>
  <si>
    <t>Количество мероприятий</t>
  </si>
  <si>
    <t>Приложение 3</t>
  </si>
  <si>
    <t>Организация библиотечного обслуживания населения сельских поселений Колпашевского района и содействие муниципальным учреждениям культуры Колпашевского района в осуществлении части переданных полномочий по решению вопросов местного значения</t>
  </si>
  <si>
    <t>Площадь помещений</t>
  </si>
  <si>
    <t>Количество граждан, владельцев личных подсобных хозяйств, принявших участие в мероприятиях в области сельскохозяйственного производства</t>
  </si>
  <si>
    <t>Содержание автомобильных дорог общего пользования</t>
  </si>
  <si>
    <t>Охрана окружающей среды при обращении с отходами производства и потребления, повышение уровня благоустройства территорий Колпашевского района</t>
  </si>
  <si>
    <t>Содействие функционированию дошкольных образовательных организаций</t>
  </si>
  <si>
    <t>Создание условий и предоставление услуг по дополнительному образованию в организациях дополнительного образования</t>
  </si>
  <si>
    <t>Организация отдыха детей и молодежи</t>
  </si>
  <si>
    <t>Управление и распоряжение имуществом, находящимся в казне муниципального образования "Колпашевский район"</t>
  </si>
  <si>
    <t>Показатели мероприятий 2019 года</t>
  </si>
  <si>
    <t>Расходы 2019 (тыс. руб.)</t>
  </si>
  <si>
    <t>Количество граждан, получивших выплату в 2019 году</t>
  </si>
  <si>
    <t>Количество мероприятий направленных на создание мест (площадок) накопления твердых коммунальных отходов</t>
  </si>
  <si>
    <t>Количество весового оборудования установленного на муниципальном полигоне</t>
  </si>
  <si>
    <t>Количество мероприятий напрвленных на обустройство и (или) содержание объектов накопления ТКО</t>
  </si>
  <si>
    <t>Количество специализированной техники на которую возмещены затраты на приобретене</t>
  </si>
  <si>
    <t>Численность спортцменов Колпашевского района, учавствующих в официальных физкультурных, физкультурно-оздоровительных и спортивных мероприятий разного уровня</t>
  </si>
  <si>
    <t>Количество мероприятий напрвавленных на обустройство и (или) сожержание объектов временного накопления ТКО</t>
  </si>
  <si>
    <t>Количество организаций дополниьельного образования, в которых проведены ремонтные работы</t>
  </si>
  <si>
    <t>Количество оздоровленных детей в каникуляроное время в ЛДП в экседициях на базе муниципальных образовательных организаций</t>
  </si>
  <si>
    <t>Количество обучающихся из малоимущих семей, получающих компенсацию расходов на питание</t>
  </si>
  <si>
    <t>Показатели мероприятий 2020 года</t>
  </si>
  <si>
    <t>Расходы 2020 (тыс. руб.)</t>
  </si>
  <si>
    <t>(Не оценив.)</t>
  </si>
  <si>
    <t>Количество граждан, получивших выплату в 2020 году</t>
  </si>
  <si>
    <t>Организация муниципальных выборов депутатов Думы Колпашевского района</t>
  </si>
  <si>
    <t>Количество муниципальных избирательных участков Колпашевского района, на которых будут оказываться услуги по измерению температуры, проведения дезинфекции рук</t>
  </si>
  <si>
    <t>Количество муниципальных избирательных участков Колпашевского района, оснащенных средствами индивидуальной защиты (санитарный набор)</t>
  </si>
  <si>
    <t>Ремонт автомобильных дорог общего пользования</t>
  </si>
  <si>
    <t>не менее 1</t>
  </si>
  <si>
    <t>Количество мероприятий напрвавленных на устройство и (или) сожержание объектов временного накопления ТКО</t>
  </si>
  <si>
    <t>Площадь ликвидированных мест несанкционированного размещения твержых коммунальных отходов</t>
  </si>
  <si>
    <t>Количество полигонов, приведенных в соответствие с действующим законодательством</t>
  </si>
  <si>
    <t>Количество градостороительных планов</t>
  </si>
  <si>
    <t>Количество заключений Комитета по охране объектов кульрурного наследия Томской области</t>
  </si>
  <si>
    <t>Количество крестьянских (фермерских) хозяйств получивших субсидию в целях возмещения затрат, связвнных с технической и технологической модернизацией производства</t>
  </si>
  <si>
    <t>Количество обучающихся в организациях дополнительного образования</t>
  </si>
  <si>
    <t>Создание условий и осуществление спортивной подготовки</t>
  </si>
  <si>
    <t>Количество занимающихся по программе спортивной подготовки</t>
  </si>
  <si>
    <t>Не эффективна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</si>
</sst>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164" fontId="1" fillId="0" borderId="0" xfId="0" applyNumberFormat="1" applyFont="1"/>
    <xf numFmtId="0" fontId="6" fillId="0" borderId="0" xfId="0" applyFont="1"/>
    <xf numFmtId="0" fontId="3" fillId="0" borderId="0" xfId="0" applyFont="1"/>
    <xf numFmtId="0" fontId="3" fillId="5" borderId="0" xfId="0" applyFont="1" applyFill="1"/>
    <xf numFmtId="0" fontId="3" fillId="2" borderId="0" xfId="0" applyFont="1" applyFill="1"/>
    <xf numFmtId="0" fontId="6" fillId="5" borderId="0" xfId="0" applyFont="1" applyFill="1"/>
    <xf numFmtId="0" fontId="1" fillId="5" borderId="0" xfId="0" applyFont="1" applyFill="1"/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justify"/>
    </xf>
    <xf numFmtId="165" fontId="2" fillId="2" borderId="1" xfId="0" applyNumberFormat="1" applyFont="1" applyFill="1" applyBorder="1"/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center" vertical="top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justify"/>
    </xf>
    <xf numFmtId="165" fontId="4" fillId="2" borderId="1" xfId="0" applyNumberFormat="1" applyFont="1" applyFill="1" applyBorder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165" fontId="6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6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vertical="top"/>
    </xf>
    <xf numFmtId="0" fontId="3" fillId="2" borderId="1" xfId="0" applyFont="1" applyFill="1" applyBorder="1" applyAlignment="1">
      <alignment horizontal="center"/>
    </xf>
    <xf numFmtId="0" fontId="6" fillId="4" borderId="1" xfId="0" applyFont="1" applyFill="1" applyBorder="1"/>
    <xf numFmtId="0" fontId="3" fillId="5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justify"/>
    </xf>
    <xf numFmtId="0" fontId="3" fillId="5" borderId="1" xfId="0" applyFont="1" applyFill="1" applyBorder="1" applyAlignment="1">
      <alignment vertical="top"/>
    </xf>
    <xf numFmtId="0" fontId="3" fillId="5" borderId="1" xfId="0" applyFont="1" applyFill="1" applyBorder="1" applyAlignment="1">
      <alignment horizontal="justify" vertical="top"/>
    </xf>
    <xf numFmtId="165" fontId="3" fillId="5" borderId="1" xfId="0" applyNumberFormat="1" applyFont="1" applyFill="1" applyBorder="1" applyAlignment="1">
      <alignment vertical="top"/>
    </xf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justify"/>
    </xf>
    <xf numFmtId="0" fontId="9" fillId="2" borderId="1" xfId="0" applyFont="1" applyFill="1" applyBorder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164" fontId="9" fillId="2" borderId="1" xfId="0" applyNumberFormat="1" applyFont="1" applyFill="1" applyBorder="1"/>
    <xf numFmtId="0" fontId="6" fillId="0" borderId="1" xfId="0" applyFont="1" applyBorder="1" applyAlignment="1">
      <alignment horizontal="justify" vertical="top" wrapText="1"/>
    </xf>
    <xf numFmtId="0" fontId="6" fillId="5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165" fontId="6" fillId="0" borderId="1" xfId="0" applyNumberFormat="1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top" wrapText="1"/>
    </xf>
    <xf numFmtId="164" fontId="4" fillId="2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vertical="center"/>
    </xf>
    <xf numFmtId="165" fontId="3" fillId="0" borderId="4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/>
    </xf>
    <xf numFmtId="0" fontId="1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/>
    </xf>
    <xf numFmtId="165" fontId="3" fillId="0" borderId="1" xfId="0" applyNumberFormat="1" applyFont="1" applyBorder="1" applyAlignment="1">
      <alignment horizontal="right" vertical="top"/>
    </xf>
    <xf numFmtId="165" fontId="3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2" fontId="3" fillId="0" borderId="3" xfId="0" applyNumberFormat="1" applyFont="1" applyBorder="1" applyAlignment="1">
      <alignment horizontal="justify" vertical="top" wrapText="1"/>
    </xf>
    <xf numFmtId="0" fontId="3" fillId="0" borderId="3" xfId="0" applyFont="1" applyBorder="1" applyAlignment="1">
      <alignment horizontal="right" vertical="top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justify"/>
    </xf>
    <xf numFmtId="0" fontId="3" fillId="5" borderId="1" xfId="0" applyFont="1" applyFill="1" applyBorder="1"/>
    <xf numFmtId="165" fontId="3" fillId="5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165" fontId="3" fillId="5" borderId="2" xfId="0" applyNumberFormat="1" applyFont="1" applyFill="1" applyBorder="1" applyAlignment="1">
      <alignment horizontal="center" vertical="center"/>
    </xf>
    <xf numFmtId="165" fontId="3" fillId="5" borderId="3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top"/>
    </xf>
    <xf numFmtId="165" fontId="3" fillId="0" borderId="4" xfId="0" applyNumberFormat="1" applyFont="1" applyBorder="1" applyAlignment="1">
      <alignment horizontal="right" vertical="top"/>
    </xf>
    <xf numFmtId="165" fontId="3" fillId="0" borderId="3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2" fontId="3" fillId="0" borderId="2" xfId="0" applyNumberFormat="1" applyFont="1" applyBorder="1" applyAlignment="1">
      <alignment horizontal="justify" vertical="top" wrapText="1"/>
    </xf>
    <xf numFmtId="2" fontId="3" fillId="0" borderId="4" xfId="0" applyNumberFormat="1" applyFont="1" applyBorder="1" applyAlignment="1">
      <alignment horizontal="justify" vertical="top" wrapText="1"/>
    </xf>
    <xf numFmtId="2" fontId="3" fillId="0" borderId="3" xfId="0" applyNumberFormat="1" applyFont="1" applyBorder="1" applyAlignment="1">
      <alignment horizontal="justify" vertical="top" wrapText="1"/>
    </xf>
    <xf numFmtId="0" fontId="3" fillId="0" borderId="2" xfId="0" applyFont="1" applyBorder="1" applyAlignment="1">
      <alignment horizontal="right" vertical="top"/>
    </xf>
    <xf numFmtId="0" fontId="3" fillId="0" borderId="4" xfId="0" applyFont="1" applyBorder="1" applyAlignment="1">
      <alignment horizontal="right" vertical="top"/>
    </xf>
    <xf numFmtId="0" fontId="3" fillId="0" borderId="3" xfId="0" applyFont="1" applyBorder="1" applyAlignment="1">
      <alignment horizontal="right" vertical="top"/>
    </xf>
    <xf numFmtId="0" fontId="4" fillId="5" borderId="1" xfId="0" applyFont="1" applyFill="1" applyBorder="1" applyAlignment="1">
      <alignment horizontal="right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3" fillId="6" borderId="2" xfId="0" applyNumberFormat="1" applyFont="1" applyFill="1" applyBorder="1" applyAlignment="1">
      <alignment horizontal="center" vertical="center" wrapText="1"/>
    </xf>
    <xf numFmtId="164" fontId="3" fillId="6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V161"/>
  <sheetViews>
    <sheetView tabSelected="1" topLeftCell="A85" workbookViewId="0">
      <selection activeCell="K97" sqref="K97"/>
    </sheetView>
  </sheetViews>
  <sheetFormatPr defaultRowHeight="15"/>
  <cols>
    <col min="1" max="1" width="16.5703125" style="1" customWidth="1"/>
    <col min="2" max="2" width="3.7109375" style="1" customWidth="1"/>
    <col min="3" max="3" width="16.7109375" style="1" customWidth="1"/>
    <col min="4" max="4" width="33.5703125" style="2" customWidth="1"/>
    <col min="5" max="5" width="10.5703125" style="1" customWidth="1"/>
    <col min="6" max="6" width="8.5703125" style="1" customWidth="1"/>
    <col min="7" max="7" width="11" style="1" customWidth="1"/>
    <col min="8" max="8" width="33.5703125" style="2" customWidth="1"/>
    <col min="9" max="9" width="10.5703125" style="1" customWidth="1"/>
    <col min="10" max="10" width="8.5703125" style="1" customWidth="1"/>
    <col min="11" max="11" width="11" style="1" customWidth="1"/>
    <col min="12" max="12" width="7.42578125" style="1" customWidth="1"/>
    <col min="13" max="13" width="8.28515625" style="1" customWidth="1"/>
    <col min="14" max="152" width="9.140625" style="9"/>
    <col min="153" max="16384" width="9.140625" style="1"/>
  </cols>
  <sheetData>
    <row r="1" spans="1:152" ht="18.75">
      <c r="M1" s="10" t="s">
        <v>66</v>
      </c>
    </row>
    <row r="2" spans="1:152" ht="18.75">
      <c r="A2" s="128" t="s">
        <v>8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152" ht="9.75" customHeight="1"/>
    <row r="4" spans="1:152" ht="21.75" customHeight="1">
      <c r="A4" s="129" t="s">
        <v>0</v>
      </c>
      <c r="B4" s="129" t="s">
        <v>4</v>
      </c>
      <c r="C4" s="129" t="s">
        <v>9</v>
      </c>
      <c r="D4" s="129" t="s">
        <v>76</v>
      </c>
      <c r="E4" s="129" t="s">
        <v>10</v>
      </c>
      <c r="F4" s="129"/>
      <c r="G4" s="130" t="s">
        <v>77</v>
      </c>
      <c r="H4" s="129" t="s">
        <v>88</v>
      </c>
      <c r="I4" s="129" t="s">
        <v>10</v>
      </c>
      <c r="J4" s="129"/>
      <c r="K4" s="130" t="s">
        <v>89</v>
      </c>
      <c r="L4" s="129" t="s">
        <v>13</v>
      </c>
      <c r="M4" s="126" t="s">
        <v>14</v>
      </c>
    </row>
    <row r="5" spans="1:152" ht="18.75" customHeight="1">
      <c r="A5" s="129"/>
      <c r="B5" s="129"/>
      <c r="C5" s="129"/>
      <c r="D5" s="129"/>
      <c r="E5" s="69" t="s">
        <v>11</v>
      </c>
      <c r="F5" s="69" t="s">
        <v>12</v>
      </c>
      <c r="G5" s="130"/>
      <c r="H5" s="129"/>
      <c r="I5" s="69" t="s">
        <v>11</v>
      </c>
      <c r="J5" s="69" t="s">
        <v>12</v>
      </c>
      <c r="K5" s="130"/>
      <c r="L5" s="129"/>
      <c r="M5" s="126"/>
    </row>
    <row r="6" spans="1:152" ht="45" customHeight="1">
      <c r="A6" s="131" t="s">
        <v>23</v>
      </c>
      <c r="B6" s="132">
        <v>1</v>
      </c>
      <c r="C6" s="133" t="s">
        <v>1</v>
      </c>
      <c r="D6" s="11" t="s">
        <v>49</v>
      </c>
      <c r="E6" s="12">
        <v>59748</v>
      </c>
      <c r="F6" s="12">
        <v>61473</v>
      </c>
      <c r="G6" s="13">
        <v>2583.1</v>
      </c>
      <c r="H6" s="33" t="s">
        <v>49</v>
      </c>
      <c r="I6" s="74">
        <v>49968</v>
      </c>
      <c r="J6" s="74">
        <v>62521</v>
      </c>
      <c r="K6" s="29">
        <v>2488.6999999999998</v>
      </c>
      <c r="L6" s="28">
        <v>10</v>
      </c>
      <c r="M6" s="149"/>
    </row>
    <row r="7" spans="1:152" ht="60">
      <c r="A7" s="131"/>
      <c r="B7" s="132"/>
      <c r="C7" s="133"/>
      <c r="D7" s="11" t="s">
        <v>51</v>
      </c>
      <c r="E7" s="12">
        <v>57139</v>
      </c>
      <c r="F7" s="12">
        <v>59344</v>
      </c>
      <c r="G7" s="13">
        <v>11.2</v>
      </c>
      <c r="H7" s="33" t="s">
        <v>51</v>
      </c>
      <c r="I7" s="74">
        <v>58430</v>
      </c>
      <c r="J7" s="74">
        <v>61326</v>
      </c>
      <c r="K7" s="29">
        <v>6</v>
      </c>
      <c r="L7" s="28">
        <v>10</v>
      </c>
      <c r="M7" s="150"/>
    </row>
    <row r="8" spans="1:152" ht="75">
      <c r="A8" s="131"/>
      <c r="B8" s="132"/>
      <c r="C8" s="133"/>
      <c r="D8" s="11" t="s">
        <v>50</v>
      </c>
      <c r="E8" s="12">
        <v>100</v>
      </c>
      <c r="F8" s="12">
        <v>100</v>
      </c>
      <c r="G8" s="13">
        <v>130.30000000000001</v>
      </c>
      <c r="H8" s="33" t="s">
        <v>50</v>
      </c>
      <c r="I8" s="74">
        <v>100</v>
      </c>
      <c r="J8" s="74">
        <v>100</v>
      </c>
      <c r="K8" s="29">
        <v>25.3</v>
      </c>
      <c r="L8" s="28">
        <v>5</v>
      </c>
      <c r="M8" s="150"/>
    </row>
    <row r="9" spans="1:152">
      <c r="A9" s="131"/>
      <c r="B9" s="132"/>
      <c r="C9" s="133"/>
      <c r="D9" s="11" t="s">
        <v>68</v>
      </c>
      <c r="E9" s="12">
        <v>21</v>
      </c>
      <c r="F9" s="12">
        <v>21</v>
      </c>
      <c r="G9" s="13">
        <v>44.1</v>
      </c>
      <c r="H9" s="33"/>
      <c r="I9" s="26"/>
      <c r="J9" s="26"/>
      <c r="K9" s="29"/>
      <c r="L9" s="28"/>
      <c r="M9" s="151"/>
    </row>
    <row r="10" spans="1:152">
      <c r="A10" s="14" t="s">
        <v>43</v>
      </c>
      <c r="B10" s="14"/>
      <c r="C10" s="14"/>
      <c r="D10" s="15"/>
      <c r="E10" s="14"/>
      <c r="F10" s="14"/>
      <c r="G10" s="16">
        <f>SUM(G6:G9)</f>
        <v>2768.7</v>
      </c>
      <c r="H10" s="49"/>
      <c r="I10" s="50"/>
      <c r="J10" s="50"/>
      <c r="K10" s="24">
        <f>SUM(K6:K9)</f>
        <v>2520</v>
      </c>
      <c r="L10" s="22">
        <f>SUM(L6:L9)</f>
        <v>25</v>
      </c>
      <c r="M10" s="66">
        <f>L10/3</f>
        <v>8.3333333333333339</v>
      </c>
    </row>
    <row r="11" spans="1:152" s="5" customFormat="1" ht="46.5" customHeight="1">
      <c r="A11" s="122" t="s">
        <v>3</v>
      </c>
      <c r="B11" s="124">
        <v>2</v>
      </c>
      <c r="C11" s="123" t="s">
        <v>75</v>
      </c>
      <c r="D11" s="17" t="s">
        <v>52</v>
      </c>
      <c r="E11" s="18">
        <v>100</v>
      </c>
      <c r="F11" s="21">
        <v>100</v>
      </c>
      <c r="G11" s="19">
        <v>9370.7999999999993</v>
      </c>
      <c r="H11" s="17" t="s">
        <v>52</v>
      </c>
      <c r="I11" s="18">
        <v>100</v>
      </c>
      <c r="J11" s="21">
        <v>100</v>
      </c>
      <c r="K11" s="19">
        <v>9290.69</v>
      </c>
      <c r="L11" s="20">
        <v>5</v>
      </c>
      <c r="M11" s="127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</row>
    <row r="12" spans="1:152" s="5" customFormat="1" ht="75.75" customHeight="1">
      <c r="A12" s="122"/>
      <c r="B12" s="124"/>
      <c r="C12" s="123"/>
      <c r="D12" s="17" t="s">
        <v>53</v>
      </c>
      <c r="E12" s="18">
        <v>100</v>
      </c>
      <c r="F12" s="21">
        <v>100</v>
      </c>
      <c r="G12" s="19">
        <v>29.1</v>
      </c>
      <c r="H12" s="17" t="s">
        <v>53</v>
      </c>
      <c r="I12" s="18">
        <v>100</v>
      </c>
      <c r="J12" s="21">
        <v>100</v>
      </c>
      <c r="K12" s="19">
        <v>70.3</v>
      </c>
      <c r="L12" s="20">
        <v>0</v>
      </c>
      <c r="M12" s="127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</row>
    <row r="13" spans="1:152" s="5" customFormat="1" ht="123" customHeight="1">
      <c r="A13" s="122"/>
      <c r="B13" s="124"/>
      <c r="C13" s="123"/>
      <c r="D13" s="17" t="s">
        <v>54</v>
      </c>
      <c r="E13" s="18">
        <v>70</v>
      </c>
      <c r="F13" s="21">
        <v>83</v>
      </c>
      <c r="G13" s="19">
        <v>4129.8999999999996</v>
      </c>
      <c r="H13" s="17" t="s">
        <v>54</v>
      </c>
      <c r="I13" s="18">
        <v>70</v>
      </c>
      <c r="J13" s="21">
        <v>83</v>
      </c>
      <c r="K13" s="19">
        <v>4477.1499999999996</v>
      </c>
      <c r="L13" s="20">
        <v>0</v>
      </c>
      <c r="M13" s="127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</row>
    <row r="14" spans="1:152" s="5" customFormat="1">
      <c r="A14" s="22" t="s">
        <v>44</v>
      </c>
      <c r="B14" s="22"/>
      <c r="C14" s="22"/>
      <c r="D14" s="23"/>
      <c r="E14" s="22"/>
      <c r="F14" s="22"/>
      <c r="G14" s="24">
        <f>SUM(G11:G13)</f>
        <v>13529.8</v>
      </c>
      <c r="H14" s="49"/>
      <c r="I14" s="50"/>
      <c r="J14" s="50"/>
      <c r="K14" s="24">
        <f>SUM(K11:K13)</f>
        <v>13838.14</v>
      </c>
      <c r="L14" s="22">
        <f>SUM(L11:L13)</f>
        <v>5</v>
      </c>
      <c r="M14" s="24">
        <f>L14/3</f>
        <v>1.6666666666666667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</row>
    <row r="15" spans="1:152" s="4" customFormat="1" ht="32.25" customHeight="1">
      <c r="A15" s="97" t="s">
        <v>45</v>
      </c>
      <c r="B15" s="98">
        <v>3</v>
      </c>
      <c r="C15" s="120" t="s">
        <v>72</v>
      </c>
      <c r="D15" s="25" t="s">
        <v>18</v>
      </c>
      <c r="E15" s="26">
        <v>1422</v>
      </c>
      <c r="F15" s="26">
        <v>1451</v>
      </c>
      <c r="G15" s="29">
        <v>72551.600000000006</v>
      </c>
      <c r="H15" s="25" t="s">
        <v>18</v>
      </c>
      <c r="I15" s="84">
        <v>1400</v>
      </c>
      <c r="J15" s="84">
        <v>1383</v>
      </c>
      <c r="K15" s="85">
        <v>77426.899999999994</v>
      </c>
      <c r="L15" s="84">
        <v>0</v>
      </c>
      <c r="M15" s="106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</row>
    <row r="16" spans="1:152" s="4" customFormat="1" ht="60">
      <c r="A16" s="97"/>
      <c r="B16" s="98"/>
      <c r="C16" s="120"/>
      <c r="D16" s="25" t="s">
        <v>37</v>
      </c>
      <c r="E16" s="26">
        <v>8</v>
      </c>
      <c r="F16" s="26">
        <v>7</v>
      </c>
      <c r="G16" s="29">
        <v>4657.5</v>
      </c>
      <c r="H16" s="25" t="s">
        <v>37</v>
      </c>
      <c r="I16" s="84">
        <v>6</v>
      </c>
      <c r="J16" s="84">
        <v>6</v>
      </c>
      <c r="K16" s="85">
        <v>5874.1</v>
      </c>
      <c r="L16" s="84">
        <v>0</v>
      </c>
      <c r="M16" s="107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</row>
    <row r="17" spans="1:152" s="4" customFormat="1" ht="90">
      <c r="A17" s="97"/>
      <c r="B17" s="98"/>
      <c r="C17" s="120"/>
      <c r="D17" s="25" t="s">
        <v>38</v>
      </c>
      <c r="E17" s="26">
        <v>100</v>
      </c>
      <c r="F17" s="26">
        <v>100</v>
      </c>
      <c r="G17" s="29">
        <v>1493.8</v>
      </c>
      <c r="H17" s="25" t="s">
        <v>38</v>
      </c>
      <c r="I17" s="84">
        <v>100</v>
      </c>
      <c r="J17" s="84">
        <v>100</v>
      </c>
      <c r="K17" s="85">
        <v>656.7</v>
      </c>
      <c r="L17" s="84">
        <v>5</v>
      </c>
      <c r="M17" s="10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</row>
    <row r="18" spans="1:152" s="4" customFormat="1">
      <c r="A18" s="97"/>
      <c r="B18" s="98"/>
      <c r="C18" s="22" t="s">
        <v>2</v>
      </c>
      <c r="D18" s="30"/>
      <c r="E18" s="31"/>
      <c r="F18" s="31"/>
      <c r="G18" s="32">
        <f>SUM(G15:G17)</f>
        <v>78702.900000000009</v>
      </c>
      <c r="H18" s="37"/>
      <c r="I18" s="34"/>
      <c r="J18" s="34"/>
      <c r="K18" s="32">
        <f>SUM(K15:K17)</f>
        <v>83957.7</v>
      </c>
      <c r="L18" s="22">
        <f>SUM(L15:L17)</f>
        <v>5</v>
      </c>
      <c r="M18" s="66">
        <f>L18/3</f>
        <v>1.6666666666666667</v>
      </c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</row>
    <row r="19" spans="1:152" s="4" customFormat="1" ht="46.5" hidden="1" customHeight="1">
      <c r="A19" s="97"/>
      <c r="B19" s="98">
        <v>4</v>
      </c>
      <c r="C19" s="117" t="s">
        <v>73</v>
      </c>
      <c r="D19" s="25"/>
      <c r="E19" s="26"/>
      <c r="F19" s="26"/>
      <c r="G19" s="29"/>
      <c r="H19" s="55"/>
      <c r="I19" s="53"/>
      <c r="J19" s="53"/>
      <c r="K19" s="27"/>
      <c r="L19" s="45"/>
      <c r="M19" s="106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</row>
    <row r="20" spans="1:152" s="4" customFormat="1" ht="90">
      <c r="A20" s="97"/>
      <c r="B20" s="98"/>
      <c r="C20" s="118"/>
      <c r="D20" s="25" t="s">
        <v>38</v>
      </c>
      <c r="E20" s="26">
        <v>100</v>
      </c>
      <c r="F20" s="26">
        <v>100</v>
      </c>
      <c r="G20" s="29">
        <v>909.8</v>
      </c>
      <c r="H20" s="25" t="s">
        <v>38</v>
      </c>
      <c r="I20" s="26">
        <v>100</v>
      </c>
      <c r="J20" s="26">
        <v>100</v>
      </c>
      <c r="K20" s="29">
        <v>226.7</v>
      </c>
      <c r="L20" s="28">
        <v>5</v>
      </c>
      <c r="M20" s="10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</row>
    <row r="21" spans="1:152" s="4" customFormat="1" ht="45">
      <c r="A21" s="97"/>
      <c r="B21" s="98"/>
      <c r="C21" s="118"/>
      <c r="D21" s="25" t="s">
        <v>64</v>
      </c>
      <c r="E21" s="26">
        <v>2699</v>
      </c>
      <c r="F21" s="26">
        <v>2766</v>
      </c>
      <c r="G21" s="29">
        <v>37140.1</v>
      </c>
      <c r="H21" s="25" t="s">
        <v>103</v>
      </c>
      <c r="I21" s="26">
        <v>2452</v>
      </c>
      <c r="J21" s="26">
        <v>2450</v>
      </c>
      <c r="K21" s="29">
        <v>57387.5</v>
      </c>
      <c r="L21" s="28">
        <v>0</v>
      </c>
      <c r="M21" s="10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</row>
    <row r="22" spans="1:152" s="4" customFormat="1" ht="60">
      <c r="A22" s="97"/>
      <c r="B22" s="98"/>
      <c r="C22" s="119"/>
      <c r="D22" s="72" t="s">
        <v>85</v>
      </c>
      <c r="E22" s="74">
        <v>2</v>
      </c>
      <c r="F22" s="74">
        <v>2</v>
      </c>
      <c r="G22" s="29">
        <v>2543.6999999999998</v>
      </c>
      <c r="H22" s="72" t="s">
        <v>85</v>
      </c>
      <c r="I22" s="74">
        <v>2</v>
      </c>
      <c r="J22" s="74">
        <v>2</v>
      </c>
      <c r="K22" s="29">
        <v>479.5</v>
      </c>
      <c r="L22" s="28">
        <v>5</v>
      </c>
      <c r="M22" s="10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</row>
    <row r="23" spans="1:152" s="4" customFormat="1">
      <c r="A23" s="97"/>
      <c r="B23" s="98"/>
      <c r="C23" s="22" t="s">
        <v>2</v>
      </c>
      <c r="D23" s="30"/>
      <c r="E23" s="34"/>
      <c r="F23" s="34"/>
      <c r="G23" s="24">
        <f>SUM(G19:G22)</f>
        <v>40593.599999999999</v>
      </c>
      <c r="H23" s="30"/>
      <c r="I23" s="31"/>
      <c r="J23" s="31"/>
      <c r="K23" s="24">
        <f>SUM(K20:K22)</f>
        <v>58093.7</v>
      </c>
      <c r="L23" s="22">
        <f>SUM(L19:L22)</f>
        <v>10</v>
      </c>
      <c r="M23" s="66">
        <f>L23/3</f>
        <v>3.3333333333333335</v>
      </c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</row>
    <row r="24" spans="1:152" s="4" customFormat="1" ht="63.75" customHeight="1">
      <c r="A24" s="97"/>
      <c r="B24" s="98">
        <v>5</v>
      </c>
      <c r="C24" s="91" t="s">
        <v>74</v>
      </c>
      <c r="D24" s="25" t="s">
        <v>86</v>
      </c>
      <c r="E24" s="36">
        <v>743</v>
      </c>
      <c r="F24" s="26">
        <v>743</v>
      </c>
      <c r="G24" s="29">
        <v>2849.8</v>
      </c>
      <c r="H24" s="25" t="s">
        <v>86</v>
      </c>
      <c r="I24" s="36">
        <v>0</v>
      </c>
      <c r="J24" s="26">
        <v>0</v>
      </c>
      <c r="K24" s="29">
        <v>0</v>
      </c>
      <c r="L24" s="28"/>
      <c r="M24" s="90" t="s">
        <v>26</v>
      </c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</row>
    <row r="25" spans="1:152" s="5" customFormat="1">
      <c r="A25" s="97"/>
      <c r="B25" s="98"/>
      <c r="C25" s="22" t="s">
        <v>2</v>
      </c>
      <c r="D25" s="37"/>
      <c r="E25" s="34"/>
      <c r="F25" s="34"/>
      <c r="G25" s="24">
        <f>SUM(G24)</f>
        <v>2849.8</v>
      </c>
      <c r="H25" s="30"/>
      <c r="I25" s="31"/>
      <c r="J25" s="31"/>
      <c r="K25" s="24">
        <f>SUM(K24:K24)</f>
        <v>0</v>
      </c>
      <c r="L25" s="22">
        <f>SUM(L24:L24)</f>
        <v>0</v>
      </c>
      <c r="M25" s="66">
        <f>L25/1</f>
        <v>0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</row>
    <row r="26" spans="1:152" s="4" customFormat="1" ht="122.25" customHeight="1">
      <c r="A26" s="97"/>
      <c r="B26" s="98">
        <v>6</v>
      </c>
      <c r="C26" s="67" t="s">
        <v>20</v>
      </c>
      <c r="D26" s="25" t="s">
        <v>21</v>
      </c>
      <c r="E26" s="36">
        <v>1643</v>
      </c>
      <c r="F26" s="26">
        <v>1472</v>
      </c>
      <c r="G26" s="29">
        <v>1377.3</v>
      </c>
      <c r="H26" s="72" t="s">
        <v>87</v>
      </c>
      <c r="I26" s="36">
        <v>1584</v>
      </c>
      <c r="J26" s="26">
        <v>1579</v>
      </c>
      <c r="K26" s="29">
        <v>2630.1</v>
      </c>
      <c r="L26" s="38">
        <v>1</v>
      </c>
      <c r="M26" s="35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</row>
    <row r="27" spans="1:152" s="4" customFormat="1">
      <c r="A27" s="97"/>
      <c r="B27" s="98"/>
      <c r="C27" s="22" t="s">
        <v>2</v>
      </c>
      <c r="D27" s="30"/>
      <c r="E27" s="31"/>
      <c r="F27" s="34"/>
      <c r="G27" s="24">
        <f>SUM(G26)</f>
        <v>1377.3</v>
      </c>
      <c r="H27" s="37"/>
      <c r="I27" s="34"/>
      <c r="J27" s="34"/>
      <c r="K27" s="24">
        <f>SUM(K26)</f>
        <v>2630.1</v>
      </c>
      <c r="L27" s="22">
        <f>SUM(L26:L26)</f>
        <v>1</v>
      </c>
      <c r="M27" s="66">
        <f>L27</f>
        <v>1</v>
      </c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</row>
    <row r="28" spans="1:152" s="4" customFormat="1" ht="32.25" customHeight="1">
      <c r="A28" s="97" t="s">
        <v>45</v>
      </c>
      <c r="B28" s="98">
        <v>7</v>
      </c>
      <c r="C28" s="120" t="s">
        <v>19</v>
      </c>
      <c r="D28" s="33" t="s">
        <v>15</v>
      </c>
      <c r="E28" s="26">
        <v>5233</v>
      </c>
      <c r="F28" s="26">
        <v>5252</v>
      </c>
      <c r="G28" s="29">
        <v>65402.400000000001</v>
      </c>
      <c r="H28" s="33" t="s">
        <v>15</v>
      </c>
      <c r="I28" s="26">
        <v>5366</v>
      </c>
      <c r="J28" s="26">
        <v>5358</v>
      </c>
      <c r="K28" s="29">
        <v>59722.3</v>
      </c>
      <c r="L28" s="28">
        <v>10</v>
      </c>
      <c r="M28" s="106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</row>
    <row r="29" spans="1:152" s="4" customFormat="1" ht="46.5" customHeight="1">
      <c r="A29" s="97"/>
      <c r="B29" s="98"/>
      <c r="C29" s="120"/>
      <c r="D29" s="25" t="s">
        <v>16</v>
      </c>
      <c r="E29" s="26">
        <v>17</v>
      </c>
      <c r="F29" s="26">
        <v>16</v>
      </c>
      <c r="G29" s="29">
        <v>9423.5</v>
      </c>
      <c r="H29" s="25" t="s">
        <v>16</v>
      </c>
      <c r="I29" s="26">
        <v>15</v>
      </c>
      <c r="J29" s="26">
        <v>15</v>
      </c>
      <c r="K29" s="29">
        <v>9470</v>
      </c>
      <c r="L29" s="38">
        <v>0</v>
      </c>
      <c r="M29" s="107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</row>
    <row r="30" spans="1:152" s="4" customFormat="1" ht="46.5" customHeight="1">
      <c r="A30" s="97"/>
      <c r="B30" s="98"/>
      <c r="C30" s="120"/>
      <c r="D30" s="25" t="s">
        <v>17</v>
      </c>
      <c r="E30" s="26">
        <v>707</v>
      </c>
      <c r="F30" s="26">
        <v>694</v>
      </c>
      <c r="G30" s="29">
        <v>30980.9</v>
      </c>
      <c r="H30" s="25" t="s">
        <v>17</v>
      </c>
      <c r="I30" s="26">
        <v>690</v>
      </c>
      <c r="J30" s="26">
        <v>666</v>
      </c>
      <c r="K30" s="29">
        <v>31744.2</v>
      </c>
      <c r="L30" s="28">
        <v>0</v>
      </c>
      <c r="M30" s="107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</row>
    <row r="31" spans="1:152" s="4" customFormat="1" ht="205.5" customHeight="1">
      <c r="A31" s="97"/>
      <c r="B31" s="98"/>
      <c r="C31" s="120"/>
      <c r="D31" s="25" t="s">
        <v>38</v>
      </c>
      <c r="E31" s="26">
        <v>100</v>
      </c>
      <c r="F31" s="26">
        <v>100</v>
      </c>
      <c r="G31" s="29">
        <v>3609.8</v>
      </c>
      <c r="H31" s="25" t="s">
        <v>38</v>
      </c>
      <c r="I31" s="26">
        <v>100</v>
      </c>
      <c r="J31" s="26">
        <v>100</v>
      </c>
      <c r="K31" s="29">
        <v>1729.3</v>
      </c>
      <c r="L31" s="28">
        <v>5</v>
      </c>
      <c r="M31" s="10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</row>
    <row r="32" spans="1:152" s="4" customFormat="1">
      <c r="A32" s="97"/>
      <c r="B32" s="98"/>
      <c r="C32" s="22" t="s">
        <v>2</v>
      </c>
      <c r="D32" s="30"/>
      <c r="E32" s="31"/>
      <c r="F32" s="31"/>
      <c r="G32" s="24">
        <f>SUM(G28:G31)</f>
        <v>109416.59999999999</v>
      </c>
      <c r="H32" s="30"/>
      <c r="I32" s="31"/>
      <c r="J32" s="31"/>
      <c r="K32" s="24">
        <f>SUM(K28:K31)</f>
        <v>102665.8</v>
      </c>
      <c r="L32" s="22">
        <f>SUM(L28:L31)</f>
        <v>15</v>
      </c>
      <c r="M32" s="66">
        <f>L32/4</f>
        <v>3.75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</row>
    <row r="33" spans="1:152" s="4" customFormat="1" ht="132.75" customHeight="1">
      <c r="A33" s="97"/>
      <c r="B33" s="98">
        <v>8</v>
      </c>
      <c r="C33" s="75" t="s">
        <v>39</v>
      </c>
      <c r="D33" s="39" t="s">
        <v>22</v>
      </c>
      <c r="E33" s="36">
        <v>68</v>
      </c>
      <c r="F33" s="36">
        <v>68</v>
      </c>
      <c r="G33" s="40">
        <v>2205.4</v>
      </c>
      <c r="H33" s="39" t="s">
        <v>22</v>
      </c>
      <c r="I33" s="36">
        <v>20</v>
      </c>
      <c r="J33" s="36">
        <v>20</v>
      </c>
      <c r="K33" s="40">
        <v>434.2</v>
      </c>
      <c r="L33" s="63">
        <v>1</v>
      </c>
      <c r="M33" s="62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</row>
    <row r="34" spans="1:152" s="8" customFormat="1">
      <c r="A34" s="97"/>
      <c r="B34" s="98"/>
      <c r="C34" s="22" t="s">
        <v>2</v>
      </c>
      <c r="D34" s="23"/>
      <c r="E34" s="22"/>
      <c r="F34" s="22"/>
      <c r="G34" s="24">
        <f>SUM(G33:G33)</f>
        <v>2205.4</v>
      </c>
      <c r="H34" s="49"/>
      <c r="I34" s="50"/>
      <c r="J34" s="50"/>
      <c r="K34" s="24">
        <f>SUM(K33:K33)</f>
        <v>434.2</v>
      </c>
      <c r="L34" s="64">
        <f>SUM(L33)</f>
        <v>1</v>
      </c>
      <c r="M34" s="66">
        <f>L34/1</f>
        <v>1</v>
      </c>
    </row>
    <row r="35" spans="1:152" s="4" customFormat="1" ht="217.5" customHeight="1">
      <c r="A35" s="152" t="s">
        <v>45</v>
      </c>
      <c r="B35" s="98">
        <v>9</v>
      </c>
      <c r="C35" s="68" t="s">
        <v>40</v>
      </c>
      <c r="D35" s="39" t="s">
        <v>41</v>
      </c>
      <c r="E35" s="36">
        <v>300</v>
      </c>
      <c r="F35" s="36">
        <v>300</v>
      </c>
      <c r="G35" s="40">
        <v>504.8</v>
      </c>
      <c r="H35" s="39" t="s">
        <v>41</v>
      </c>
      <c r="I35" s="36">
        <v>290</v>
      </c>
      <c r="J35" s="36">
        <v>290</v>
      </c>
      <c r="K35" s="40">
        <v>506.6</v>
      </c>
      <c r="L35" s="63">
        <v>0</v>
      </c>
      <c r="M35" s="83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</row>
    <row r="36" spans="1:152" s="8" customFormat="1">
      <c r="A36" s="153"/>
      <c r="B36" s="98"/>
      <c r="C36" s="22" t="s">
        <v>2</v>
      </c>
      <c r="D36" s="23"/>
      <c r="E36" s="22"/>
      <c r="F36" s="22"/>
      <c r="G36" s="24">
        <f>SUM(G35)</f>
        <v>504.8</v>
      </c>
      <c r="H36" s="23"/>
      <c r="I36" s="22"/>
      <c r="J36" s="22"/>
      <c r="K36" s="24">
        <f>SUM(K35)</f>
        <v>506.6</v>
      </c>
      <c r="L36" s="64">
        <f>SUM(L35)</f>
        <v>0</v>
      </c>
      <c r="M36" s="66">
        <f>L36/1</f>
        <v>0</v>
      </c>
    </row>
    <row r="37" spans="1:152" s="4" customFormat="1" ht="150.75" customHeight="1">
      <c r="A37" s="153"/>
      <c r="B37" s="98">
        <v>10</v>
      </c>
      <c r="C37" s="68" t="s">
        <v>42</v>
      </c>
      <c r="D37" s="39" t="s">
        <v>65</v>
      </c>
      <c r="E37" s="36">
        <v>11</v>
      </c>
      <c r="F37" s="36">
        <v>11</v>
      </c>
      <c r="G37" s="40">
        <v>319.39999999999998</v>
      </c>
      <c r="H37" s="39" t="s">
        <v>65</v>
      </c>
      <c r="I37" s="36">
        <v>6</v>
      </c>
      <c r="J37" s="36">
        <v>6</v>
      </c>
      <c r="K37" s="40">
        <v>264.89999999999998</v>
      </c>
      <c r="L37" s="65">
        <v>1</v>
      </c>
      <c r="M37" s="62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</row>
    <row r="38" spans="1:152" s="8" customFormat="1">
      <c r="A38" s="153"/>
      <c r="B38" s="98"/>
      <c r="C38" s="22" t="s">
        <v>2</v>
      </c>
      <c r="D38" s="23"/>
      <c r="E38" s="22"/>
      <c r="F38" s="22"/>
      <c r="G38" s="24">
        <f>SUM(G37)</f>
        <v>319.39999999999998</v>
      </c>
      <c r="H38" s="23"/>
      <c r="I38" s="22"/>
      <c r="J38" s="22"/>
      <c r="K38" s="24">
        <f>SUM(K37)</f>
        <v>264.89999999999998</v>
      </c>
      <c r="L38" s="64">
        <f>SUM(L37:L37)</f>
        <v>1</v>
      </c>
      <c r="M38" s="66">
        <f>L38/1</f>
        <v>1</v>
      </c>
    </row>
    <row r="39" spans="1:152" s="8" customFormat="1" ht="30">
      <c r="A39" s="153"/>
      <c r="B39" s="113">
        <v>11</v>
      </c>
      <c r="C39" s="109" t="s">
        <v>104</v>
      </c>
      <c r="D39" s="94"/>
      <c r="E39" s="95"/>
      <c r="F39" s="95"/>
      <c r="G39" s="96"/>
      <c r="H39" s="94" t="s">
        <v>105</v>
      </c>
      <c r="I39" s="38">
        <v>71</v>
      </c>
      <c r="J39" s="38">
        <v>69</v>
      </c>
      <c r="K39" s="40">
        <v>4035.4</v>
      </c>
      <c r="L39" s="63"/>
      <c r="M39" s="155" t="s">
        <v>26</v>
      </c>
    </row>
    <row r="40" spans="1:152" s="8" customFormat="1" ht="90">
      <c r="A40" s="154"/>
      <c r="B40" s="114"/>
      <c r="C40" s="110"/>
      <c r="D40" s="94"/>
      <c r="E40" s="95"/>
      <c r="F40" s="95"/>
      <c r="G40" s="96"/>
      <c r="H40" s="94" t="s">
        <v>38</v>
      </c>
      <c r="I40" s="38">
        <v>100</v>
      </c>
      <c r="J40" s="38">
        <v>100</v>
      </c>
      <c r="K40" s="40">
        <v>0</v>
      </c>
      <c r="L40" s="63"/>
      <c r="M40" s="156"/>
    </row>
    <row r="41" spans="1:152" s="8" customFormat="1">
      <c r="A41" s="92"/>
      <c r="B41" s="93"/>
      <c r="C41" s="22" t="s">
        <v>2</v>
      </c>
      <c r="D41" s="23"/>
      <c r="E41" s="22"/>
      <c r="F41" s="22"/>
      <c r="G41" s="24">
        <f>SUM(G39:G40)</f>
        <v>0</v>
      </c>
      <c r="H41" s="23"/>
      <c r="I41" s="22"/>
      <c r="J41" s="22"/>
      <c r="K41" s="24">
        <f>SUM(K39:K40)</f>
        <v>4035.4</v>
      </c>
      <c r="L41" s="24">
        <f>SUM(L39:L40)</f>
        <v>0</v>
      </c>
      <c r="M41" s="66">
        <f>L41/2</f>
        <v>0</v>
      </c>
    </row>
    <row r="42" spans="1:152" s="5" customFormat="1">
      <c r="A42" s="121" t="s">
        <v>28</v>
      </c>
      <c r="B42" s="121"/>
      <c r="C42" s="121"/>
      <c r="D42" s="23"/>
      <c r="E42" s="22"/>
      <c r="F42" s="22"/>
      <c r="G42" s="24">
        <f>G18+G23+G25+G27+G32+G34+G36+G38</f>
        <v>235969.8</v>
      </c>
      <c r="H42" s="49"/>
      <c r="I42" s="50"/>
      <c r="J42" s="50"/>
      <c r="K42" s="24">
        <f>K18+K23+K25+K27+K32+K34+K36+K38+K41</f>
        <v>252588.4</v>
      </c>
      <c r="L42" s="51"/>
      <c r="M42" s="51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</row>
    <row r="43" spans="1:152" s="6" customFormat="1" ht="61.5" customHeight="1">
      <c r="A43" s="97" t="s">
        <v>46</v>
      </c>
      <c r="B43" s="99">
        <v>12</v>
      </c>
      <c r="C43" s="99" t="s">
        <v>58</v>
      </c>
      <c r="D43" s="39" t="s">
        <v>55</v>
      </c>
      <c r="E43" s="36">
        <v>0</v>
      </c>
      <c r="F43" s="36">
        <v>0</v>
      </c>
      <c r="G43" s="135">
        <v>180.7</v>
      </c>
      <c r="H43" s="39" t="s">
        <v>55</v>
      </c>
      <c r="I43" s="36">
        <v>0</v>
      </c>
      <c r="J43" s="36">
        <v>0</v>
      </c>
      <c r="K43" s="135">
        <v>239.4</v>
      </c>
      <c r="L43" s="148">
        <v>0</v>
      </c>
      <c r="M43" s="100" t="s">
        <v>106</v>
      </c>
    </row>
    <row r="44" spans="1:152" s="6" customFormat="1" ht="62.25" customHeight="1">
      <c r="A44" s="97"/>
      <c r="B44" s="99"/>
      <c r="C44" s="99"/>
      <c r="D44" s="39" t="s">
        <v>56</v>
      </c>
      <c r="E44" s="36">
        <v>0</v>
      </c>
      <c r="F44" s="36">
        <v>0</v>
      </c>
      <c r="G44" s="135"/>
      <c r="H44" s="39" t="s">
        <v>56</v>
      </c>
      <c r="I44" s="36">
        <v>0</v>
      </c>
      <c r="J44" s="36">
        <v>0</v>
      </c>
      <c r="K44" s="135"/>
      <c r="L44" s="148"/>
      <c r="M44" s="102"/>
      <c r="N44" s="8" t="s">
        <v>90</v>
      </c>
    </row>
    <row r="45" spans="1:152" s="5" customFormat="1">
      <c r="A45" s="97"/>
      <c r="B45" s="99"/>
      <c r="C45" s="22" t="s">
        <v>2</v>
      </c>
      <c r="D45" s="23"/>
      <c r="E45" s="42"/>
      <c r="F45" s="42"/>
      <c r="G45" s="24">
        <f>SUM(G43)</f>
        <v>180.7</v>
      </c>
      <c r="H45" s="49"/>
      <c r="I45" s="59"/>
      <c r="J45" s="59"/>
      <c r="K45" s="24">
        <f>SUM(K43)</f>
        <v>239.4</v>
      </c>
      <c r="L45" s="22">
        <f>SUM(L43)</f>
        <v>0</v>
      </c>
      <c r="M45" s="66">
        <f>L45/1</f>
        <v>0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</row>
    <row r="46" spans="1:152" s="6" customFormat="1" ht="138" customHeight="1">
      <c r="A46" s="97" t="s">
        <v>46</v>
      </c>
      <c r="B46" s="99">
        <v>13</v>
      </c>
      <c r="C46" s="68" t="s">
        <v>29</v>
      </c>
      <c r="D46" s="43" t="s">
        <v>57</v>
      </c>
      <c r="E46" s="36">
        <v>50000</v>
      </c>
      <c r="F46" s="36">
        <v>50000</v>
      </c>
      <c r="G46" s="40">
        <v>910</v>
      </c>
      <c r="H46" s="43" t="s">
        <v>57</v>
      </c>
      <c r="I46" s="36">
        <v>50000</v>
      </c>
      <c r="J46" s="36">
        <v>50000</v>
      </c>
      <c r="K46" s="40">
        <v>910</v>
      </c>
      <c r="L46" s="38">
        <v>1</v>
      </c>
      <c r="M46" s="62"/>
    </row>
    <row r="47" spans="1:152" s="5" customFormat="1">
      <c r="A47" s="97"/>
      <c r="B47" s="99"/>
      <c r="C47" s="22" t="s">
        <v>2</v>
      </c>
      <c r="D47" s="23"/>
      <c r="E47" s="42"/>
      <c r="F47" s="42"/>
      <c r="G47" s="24">
        <f>SUM(G46)</f>
        <v>910</v>
      </c>
      <c r="H47" s="23"/>
      <c r="I47" s="42"/>
      <c r="J47" s="42"/>
      <c r="K47" s="24">
        <f>SUM(K46)</f>
        <v>910</v>
      </c>
      <c r="L47" s="22">
        <f>SUM(L45:L46)</f>
        <v>1</v>
      </c>
      <c r="M47" s="66">
        <f>L47/1</f>
        <v>1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</row>
    <row r="48" spans="1:152" s="6" customFormat="1" ht="95.25" customHeight="1">
      <c r="A48" s="97"/>
      <c r="B48" s="99">
        <v>14</v>
      </c>
      <c r="C48" s="77" t="s">
        <v>30</v>
      </c>
      <c r="D48" s="43" t="s">
        <v>78</v>
      </c>
      <c r="E48" s="36">
        <v>20</v>
      </c>
      <c r="F48" s="36">
        <v>20</v>
      </c>
      <c r="G48" s="40">
        <v>114.9</v>
      </c>
      <c r="H48" s="43" t="s">
        <v>91</v>
      </c>
      <c r="I48" s="36">
        <v>19</v>
      </c>
      <c r="J48" s="36">
        <v>19</v>
      </c>
      <c r="K48" s="40">
        <v>109.2</v>
      </c>
      <c r="L48" s="38">
        <v>1</v>
      </c>
      <c r="M48" s="78"/>
    </row>
    <row r="49" spans="1:152" s="5" customFormat="1">
      <c r="A49" s="97"/>
      <c r="B49" s="99"/>
      <c r="C49" s="22" t="s">
        <v>2</v>
      </c>
      <c r="D49" s="23"/>
      <c r="E49" s="22"/>
      <c r="F49" s="22"/>
      <c r="G49" s="24">
        <f>SUM(G48:G48)</f>
        <v>114.9</v>
      </c>
      <c r="H49" s="49"/>
      <c r="I49" s="50"/>
      <c r="J49" s="50"/>
      <c r="K49" s="24">
        <f>SUM(K48:K48)</f>
        <v>109.2</v>
      </c>
      <c r="L49" s="22">
        <f>SUM(L48)</f>
        <v>1</v>
      </c>
      <c r="M49" s="66">
        <f>L49/1</f>
        <v>1</v>
      </c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</row>
    <row r="50" spans="1:152" s="6" customFormat="1" ht="95.25" customHeight="1">
      <c r="A50" s="97"/>
      <c r="B50" s="99">
        <v>15</v>
      </c>
      <c r="C50" s="109" t="s">
        <v>92</v>
      </c>
      <c r="D50" s="43"/>
      <c r="E50" s="36"/>
      <c r="F50" s="36"/>
      <c r="G50" s="40"/>
      <c r="H50" s="43" t="s">
        <v>93</v>
      </c>
      <c r="I50" s="36">
        <v>51</v>
      </c>
      <c r="J50" s="36">
        <v>51</v>
      </c>
      <c r="K50" s="111">
        <v>236</v>
      </c>
      <c r="L50" s="113"/>
      <c r="M50" s="115" t="s">
        <v>26</v>
      </c>
    </row>
    <row r="51" spans="1:152" s="6" customFormat="1" ht="75.75" customHeight="1">
      <c r="A51" s="97"/>
      <c r="B51" s="99"/>
      <c r="C51" s="110"/>
      <c r="D51" s="43"/>
      <c r="E51" s="36"/>
      <c r="F51" s="36"/>
      <c r="G51" s="40"/>
      <c r="H51" s="43" t="s">
        <v>94</v>
      </c>
      <c r="I51" s="36">
        <v>51</v>
      </c>
      <c r="J51" s="36">
        <v>51</v>
      </c>
      <c r="K51" s="112"/>
      <c r="L51" s="114"/>
      <c r="M51" s="116"/>
    </row>
    <row r="52" spans="1:152" s="5" customFormat="1">
      <c r="A52" s="97"/>
      <c r="B52" s="99"/>
      <c r="C52" s="22" t="s">
        <v>2</v>
      </c>
      <c r="D52" s="23"/>
      <c r="E52" s="22"/>
      <c r="F52" s="22"/>
      <c r="G52" s="24">
        <f>SUM(G50:G50)</f>
        <v>0</v>
      </c>
      <c r="H52" s="49"/>
      <c r="I52" s="50"/>
      <c r="J52" s="50"/>
      <c r="K52" s="24">
        <f>SUM(K50:K50)</f>
        <v>236</v>
      </c>
      <c r="L52" s="22">
        <f>SUM(L50)</f>
        <v>0</v>
      </c>
      <c r="M52" s="66">
        <f>L52/1</f>
        <v>0</v>
      </c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</row>
    <row r="53" spans="1:152" s="4" customFormat="1" ht="28.5" customHeight="1">
      <c r="A53" s="97"/>
      <c r="B53" s="117">
        <v>16</v>
      </c>
      <c r="C53" s="117" t="s">
        <v>48</v>
      </c>
      <c r="D53" s="139" t="s">
        <v>70</v>
      </c>
      <c r="E53" s="26">
        <v>365</v>
      </c>
      <c r="F53" s="26">
        <v>365</v>
      </c>
      <c r="G53" s="136">
        <v>2793.2</v>
      </c>
      <c r="H53" s="142" t="s">
        <v>70</v>
      </c>
      <c r="I53" s="74">
        <v>365</v>
      </c>
      <c r="J53" s="74">
        <v>365</v>
      </c>
      <c r="K53" s="136">
        <v>2968.4</v>
      </c>
      <c r="L53" s="145">
        <v>0</v>
      </c>
      <c r="M53" s="106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</row>
    <row r="54" spans="1:152" s="4" customFormat="1" ht="20.25" customHeight="1">
      <c r="A54" s="97" t="s">
        <v>46</v>
      </c>
      <c r="B54" s="118"/>
      <c r="C54" s="118"/>
      <c r="D54" s="140"/>
      <c r="E54" s="44">
        <v>120</v>
      </c>
      <c r="F54" s="36">
        <v>120</v>
      </c>
      <c r="G54" s="137"/>
      <c r="H54" s="143"/>
      <c r="I54" s="73">
        <v>105</v>
      </c>
      <c r="J54" s="36">
        <v>105</v>
      </c>
      <c r="K54" s="137"/>
      <c r="L54" s="146"/>
      <c r="M54" s="107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</row>
    <row r="55" spans="1:152" s="4" customFormat="1" ht="47.25" customHeight="1">
      <c r="A55" s="97"/>
      <c r="B55" s="118"/>
      <c r="C55" s="118"/>
      <c r="D55" s="141"/>
      <c r="E55" s="26">
        <v>126</v>
      </c>
      <c r="F55" s="26">
        <v>126</v>
      </c>
      <c r="G55" s="138"/>
      <c r="H55" s="144"/>
      <c r="I55" s="74">
        <v>113</v>
      </c>
      <c r="J55" s="74">
        <v>113</v>
      </c>
      <c r="K55" s="138"/>
      <c r="L55" s="147"/>
      <c r="M55" s="107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</row>
    <row r="56" spans="1:152" s="4" customFormat="1" ht="47.25" customHeight="1">
      <c r="A56" s="97"/>
      <c r="B56" s="118"/>
      <c r="C56" s="119"/>
      <c r="D56" s="87" t="s">
        <v>95</v>
      </c>
      <c r="E56" s="74">
        <v>0</v>
      </c>
      <c r="F56" s="74">
        <v>0</v>
      </c>
      <c r="G56" s="86">
        <v>0</v>
      </c>
      <c r="H56" s="88" t="s">
        <v>95</v>
      </c>
      <c r="I56" s="74">
        <v>200</v>
      </c>
      <c r="J56" s="74">
        <v>855</v>
      </c>
      <c r="K56" s="86">
        <v>470.1</v>
      </c>
      <c r="L56" s="89">
        <v>1</v>
      </c>
      <c r="M56" s="10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</row>
    <row r="57" spans="1:152" s="5" customFormat="1">
      <c r="A57" s="97"/>
      <c r="B57" s="119"/>
      <c r="C57" s="22" t="s">
        <v>2</v>
      </c>
      <c r="D57" s="23"/>
      <c r="E57" s="22"/>
      <c r="F57" s="22"/>
      <c r="G57" s="24">
        <f>SUM(G53)</f>
        <v>2793.2</v>
      </c>
      <c r="H57" s="49"/>
      <c r="I57" s="50"/>
      <c r="J57" s="50"/>
      <c r="K57" s="24">
        <f>SUM(K53:K56)</f>
        <v>3438.5</v>
      </c>
      <c r="L57" s="22">
        <f>SUM(L53:L56)</f>
        <v>1</v>
      </c>
      <c r="M57" s="66">
        <f>L57/2</f>
        <v>0.5</v>
      </c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</row>
    <row r="58" spans="1:152" s="4" customFormat="1" ht="62.25" customHeight="1">
      <c r="A58" s="97"/>
      <c r="B58" s="98">
        <v>17</v>
      </c>
      <c r="C58" s="117" t="s">
        <v>71</v>
      </c>
      <c r="D58" s="72" t="s">
        <v>84</v>
      </c>
      <c r="E58" s="46">
        <v>2</v>
      </c>
      <c r="F58" s="46">
        <v>2</v>
      </c>
      <c r="G58" s="19">
        <v>1638.7</v>
      </c>
      <c r="H58" s="72" t="s">
        <v>97</v>
      </c>
      <c r="I58" s="46">
        <v>1</v>
      </c>
      <c r="J58" s="46">
        <v>1</v>
      </c>
      <c r="K58" s="19">
        <v>1602.2</v>
      </c>
      <c r="L58" s="20">
        <v>1</v>
      </c>
      <c r="M58" s="100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</row>
    <row r="59" spans="1:152" s="5" customFormat="1" ht="46.5" customHeight="1">
      <c r="A59" s="97"/>
      <c r="B59" s="98"/>
      <c r="C59" s="118"/>
      <c r="D59" s="25" t="s">
        <v>63</v>
      </c>
      <c r="E59" s="46">
        <v>4</v>
      </c>
      <c r="F59" s="46">
        <v>4</v>
      </c>
      <c r="G59" s="19">
        <v>1000.7</v>
      </c>
      <c r="H59" s="25" t="s">
        <v>63</v>
      </c>
      <c r="I59" s="46">
        <v>3</v>
      </c>
      <c r="J59" s="46">
        <v>3</v>
      </c>
      <c r="K59" s="19">
        <v>4049.3</v>
      </c>
      <c r="L59" s="20">
        <v>0</v>
      </c>
      <c r="M59" s="101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</row>
    <row r="60" spans="1:152" s="5" customFormat="1" ht="45" customHeight="1">
      <c r="A60" s="97"/>
      <c r="B60" s="98"/>
      <c r="C60" s="118"/>
      <c r="D60" s="72" t="s">
        <v>82</v>
      </c>
      <c r="E60" s="46" t="s">
        <v>96</v>
      </c>
      <c r="F60" s="46">
        <v>1</v>
      </c>
      <c r="G60" s="19">
        <v>600</v>
      </c>
      <c r="H60" s="72"/>
      <c r="I60" s="18"/>
      <c r="J60" s="46"/>
      <c r="K60" s="19"/>
      <c r="L60" s="20"/>
      <c r="M60" s="101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</row>
    <row r="61" spans="1:152" s="5" customFormat="1" ht="63" customHeight="1">
      <c r="A61" s="97"/>
      <c r="B61" s="98"/>
      <c r="C61" s="118"/>
      <c r="D61" s="72" t="s">
        <v>79</v>
      </c>
      <c r="E61" s="46">
        <v>1</v>
      </c>
      <c r="F61" s="46">
        <v>1</v>
      </c>
      <c r="G61" s="19">
        <v>2164.5</v>
      </c>
      <c r="H61" s="72" t="s">
        <v>79</v>
      </c>
      <c r="I61" s="46">
        <v>1</v>
      </c>
      <c r="J61" s="46">
        <v>1</v>
      </c>
      <c r="K61" s="19">
        <v>1237.5</v>
      </c>
      <c r="L61" s="20">
        <v>5</v>
      </c>
      <c r="M61" s="101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</row>
    <row r="62" spans="1:152" s="5" customFormat="1" ht="47.25" customHeight="1">
      <c r="A62" s="97"/>
      <c r="B62" s="98"/>
      <c r="C62" s="118"/>
      <c r="D62" s="72" t="s">
        <v>80</v>
      </c>
      <c r="E62" s="46">
        <v>1</v>
      </c>
      <c r="F62" s="46">
        <v>1</v>
      </c>
      <c r="G62" s="19">
        <v>0.1</v>
      </c>
      <c r="H62" s="72"/>
      <c r="I62" s="46"/>
      <c r="J62" s="46"/>
      <c r="K62" s="19"/>
      <c r="L62" s="20"/>
      <c r="M62" s="101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</row>
    <row r="63" spans="1:152" s="5" customFormat="1" ht="64.5" customHeight="1">
      <c r="A63" s="97"/>
      <c r="B63" s="98"/>
      <c r="C63" s="118"/>
      <c r="D63" s="72" t="s">
        <v>81</v>
      </c>
      <c r="E63" s="46">
        <v>1</v>
      </c>
      <c r="F63" s="46">
        <v>0</v>
      </c>
      <c r="G63" s="19">
        <v>0</v>
      </c>
      <c r="H63" s="72"/>
      <c r="I63" s="46"/>
      <c r="J63" s="46"/>
      <c r="K63" s="19"/>
      <c r="L63" s="20"/>
      <c r="M63" s="101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</row>
    <row r="64" spans="1:152" s="5" customFormat="1" ht="45" customHeight="1">
      <c r="A64" s="97"/>
      <c r="B64" s="98"/>
      <c r="C64" s="118"/>
      <c r="D64" s="72"/>
      <c r="E64" s="46"/>
      <c r="F64" s="46"/>
      <c r="G64" s="19"/>
      <c r="H64" s="72" t="s">
        <v>99</v>
      </c>
      <c r="I64" s="46">
        <v>2</v>
      </c>
      <c r="J64" s="46">
        <v>2</v>
      </c>
      <c r="K64" s="19">
        <v>1332.9</v>
      </c>
      <c r="L64" s="20"/>
      <c r="M64" s="101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</row>
    <row r="65" spans="1:152" s="5" customFormat="1" ht="48" customHeight="1">
      <c r="A65" s="97"/>
      <c r="B65" s="98"/>
      <c r="C65" s="118"/>
      <c r="D65" s="72"/>
      <c r="E65" s="46"/>
      <c r="F65" s="46"/>
      <c r="G65" s="19"/>
      <c r="H65" s="72" t="s">
        <v>98</v>
      </c>
      <c r="I65" s="36">
        <v>600</v>
      </c>
      <c r="J65" s="36">
        <v>600</v>
      </c>
      <c r="K65" s="40">
        <v>480</v>
      </c>
      <c r="L65" s="38"/>
      <c r="M65" s="101"/>
      <c r="N65" s="71"/>
      <c r="O65" s="71"/>
      <c r="P65" s="71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</row>
    <row r="66" spans="1:152" s="5" customFormat="1" ht="51.75" customHeight="1">
      <c r="A66" s="97"/>
      <c r="B66" s="98"/>
      <c r="C66" s="118"/>
      <c r="D66" s="72"/>
      <c r="E66" s="46"/>
      <c r="F66" s="46"/>
      <c r="G66" s="19"/>
      <c r="H66" s="72" t="s">
        <v>101</v>
      </c>
      <c r="I66" s="46">
        <v>1</v>
      </c>
      <c r="J66" s="46">
        <v>1</v>
      </c>
      <c r="K66" s="19">
        <v>165</v>
      </c>
      <c r="L66" s="20"/>
      <c r="M66" s="101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</row>
    <row r="67" spans="1:152" s="5" customFormat="1" ht="30.75" customHeight="1">
      <c r="A67" s="97"/>
      <c r="B67" s="98"/>
      <c r="C67" s="119"/>
      <c r="D67" s="72"/>
      <c r="E67" s="46"/>
      <c r="F67" s="46"/>
      <c r="G67" s="19"/>
      <c r="H67" s="72" t="s">
        <v>100</v>
      </c>
      <c r="I67" s="46">
        <v>1</v>
      </c>
      <c r="J67" s="46">
        <v>1</v>
      </c>
      <c r="K67" s="19">
        <v>10</v>
      </c>
      <c r="L67" s="20"/>
      <c r="M67" s="102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</row>
    <row r="68" spans="1:152" s="5" customFormat="1">
      <c r="A68" s="97"/>
      <c r="B68" s="98"/>
      <c r="C68" s="22" t="s">
        <v>2</v>
      </c>
      <c r="D68" s="23"/>
      <c r="E68" s="22"/>
      <c r="F68" s="22"/>
      <c r="G68" s="24">
        <f>SUM(G58:G63)</f>
        <v>5404</v>
      </c>
      <c r="H68" s="23"/>
      <c r="I68" s="22"/>
      <c r="J68" s="22"/>
      <c r="K68" s="24">
        <f>SUM(K58:K67)</f>
        <v>8876.9</v>
      </c>
      <c r="L68" s="22">
        <f>SUM(L58:L67)</f>
        <v>6</v>
      </c>
      <c r="M68" s="66">
        <f>L68/3</f>
        <v>2</v>
      </c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</row>
    <row r="69" spans="1:152" s="4" customFormat="1" ht="30" hidden="1" customHeight="1">
      <c r="A69" s="97" t="s">
        <v>46</v>
      </c>
      <c r="B69" s="98">
        <v>18</v>
      </c>
      <c r="C69" s="103" t="s">
        <v>34</v>
      </c>
      <c r="D69" s="47"/>
      <c r="E69" s="46"/>
      <c r="F69" s="46"/>
      <c r="G69" s="76"/>
      <c r="H69" s="48"/>
      <c r="I69" s="60"/>
      <c r="J69" s="60"/>
      <c r="K69" s="61"/>
      <c r="L69" s="20"/>
      <c r="M69" s="106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</row>
    <row r="70" spans="1:152" s="4" customFormat="1" ht="15" hidden="1" customHeight="1">
      <c r="A70" s="97"/>
      <c r="B70" s="98"/>
      <c r="C70" s="104"/>
      <c r="D70" s="47"/>
      <c r="E70" s="46"/>
      <c r="F70" s="46"/>
      <c r="G70" s="79"/>
      <c r="H70" s="48"/>
      <c r="I70" s="60"/>
      <c r="J70" s="60"/>
      <c r="K70" s="61"/>
      <c r="L70" s="20"/>
      <c r="M70" s="107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</row>
    <row r="71" spans="1:152" s="4" customFormat="1" ht="75">
      <c r="A71" s="97"/>
      <c r="B71" s="98"/>
      <c r="C71" s="104"/>
      <c r="D71" s="47" t="s">
        <v>69</v>
      </c>
      <c r="E71" s="46">
        <v>80</v>
      </c>
      <c r="F71" s="46">
        <v>100</v>
      </c>
      <c r="G71" s="80">
        <v>257</v>
      </c>
      <c r="H71" s="47" t="s">
        <v>69</v>
      </c>
      <c r="I71" s="46">
        <v>80</v>
      </c>
      <c r="J71" s="46">
        <v>82</v>
      </c>
      <c r="K71" s="19">
        <v>155.4</v>
      </c>
      <c r="L71" s="20">
        <v>1</v>
      </c>
      <c r="M71" s="107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</row>
    <row r="72" spans="1:152" s="4" customFormat="1" ht="90">
      <c r="A72" s="97"/>
      <c r="B72" s="98"/>
      <c r="C72" s="105"/>
      <c r="D72" s="47"/>
      <c r="E72" s="46"/>
      <c r="F72" s="46"/>
      <c r="G72" s="80"/>
      <c r="H72" s="47" t="s">
        <v>102</v>
      </c>
      <c r="I72" s="46">
        <v>2</v>
      </c>
      <c r="J72" s="46">
        <v>1</v>
      </c>
      <c r="K72" s="19">
        <v>216.4</v>
      </c>
      <c r="L72" s="20"/>
      <c r="M72" s="10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</row>
    <row r="73" spans="1:152" s="4" customFormat="1" ht="15.75" customHeight="1">
      <c r="A73" s="97"/>
      <c r="B73" s="98"/>
      <c r="C73" s="22" t="s">
        <v>2</v>
      </c>
      <c r="D73" s="49"/>
      <c r="E73" s="50"/>
      <c r="F73" s="50"/>
      <c r="G73" s="24">
        <f>SUM(G71)</f>
        <v>257</v>
      </c>
      <c r="H73" s="49"/>
      <c r="I73" s="50"/>
      <c r="J73" s="50"/>
      <c r="K73" s="24">
        <f>SUM(K71:K72)</f>
        <v>371.8</v>
      </c>
      <c r="L73" s="22">
        <f>SUM(L69:L71)</f>
        <v>1</v>
      </c>
      <c r="M73" s="66">
        <f>L73/1</f>
        <v>1</v>
      </c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</row>
    <row r="74" spans="1:152" s="5" customFormat="1">
      <c r="A74" s="22" t="s">
        <v>27</v>
      </c>
      <c r="B74" s="22"/>
      <c r="C74" s="22"/>
      <c r="D74" s="23"/>
      <c r="E74" s="22"/>
      <c r="F74" s="22"/>
      <c r="G74" s="24">
        <f>G45+G47+G49+G57+G68+G73</f>
        <v>9659.7999999999993</v>
      </c>
      <c r="H74" s="49"/>
      <c r="I74" s="50"/>
      <c r="J74" s="50"/>
      <c r="K74" s="24">
        <f>K45+K47+K49+K57+K68+K73+K52</f>
        <v>14181.8</v>
      </c>
      <c r="L74" s="58"/>
      <c r="M74" s="58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</row>
    <row r="75" spans="1:152" s="4" customFormat="1" ht="272.25" customHeight="1">
      <c r="A75" s="120" t="s">
        <v>47</v>
      </c>
      <c r="B75" s="120">
        <v>19</v>
      </c>
      <c r="C75" s="68" t="s">
        <v>67</v>
      </c>
      <c r="D75" s="43" t="s">
        <v>36</v>
      </c>
      <c r="E75" s="38">
        <v>207200</v>
      </c>
      <c r="F75" s="38">
        <v>229488</v>
      </c>
      <c r="G75" s="40">
        <v>9245.4</v>
      </c>
      <c r="H75" s="43" t="s">
        <v>36</v>
      </c>
      <c r="I75" s="38">
        <v>207220</v>
      </c>
      <c r="J75" s="38">
        <v>154830</v>
      </c>
      <c r="K75" s="40">
        <v>7049.1</v>
      </c>
      <c r="L75" s="63">
        <v>1</v>
      </c>
      <c r="M75" s="62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</row>
    <row r="76" spans="1:152" s="4" customFormat="1">
      <c r="A76" s="120"/>
      <c r="B76" s="120"/>
      <c r="C76" s="41" t="s">
        <v>2</v>
      </c>
      <c r="D76" s="30"/>
      <c r="E76" s="51"/>
      <c r="F76" s="51"/>
      <c r="G76" s="24">
        <f>SUM(G75)</f>
        <v>9245.4</v>
      </c>
      <c r="H76" s="30"/>
      <c r="I76" s="51"/>
      <c r="J76" s="51"/>
      <c r="K76" s="24">
        <f>SUM(K75)</f>
        <v>7049.1</v>
      </c>
      <c r="L76" s="22">
        <f>SUM(L75)</f>
        <v>1</v>
      </c>
      <c r="M76" s="66">
        <f>L76/1</f>
        <v>1</v>
      </c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</row>
    <row r="77" spans="1:152" s="4" customFormat="1" ht="77.25" hidden="1" customHeight="1">
      <c r="A77" s="120"/>
      <c r="B77" s="98">
        <v>20</v>
      </c>
      <c r="C77" s="103" t="s">
        <v>59</v>
      </c>
      <c r="D77" s="47">
        <v>0</v>
      </c>
      <c r="E77" s="20">
        <v>0</v>
      </c>
      <c r="F77" s="20">
        <v>0</v>
      </c>
      <c r="G77" s="19">
        <v>0</v>
      </c>
      <c r="H77" s="48"/>
      <c r="I77" s="81"/>
      <c r="J77" s="81"/>
      <c r="K77" s="82"/>
      <c r="L77" s="20"/>
      <c r="M77" s="106" t="s">
        <v>26</v>
      </c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</row>
    <row r="78" spans="1:152" s="4" customFormat="1" ht="75" hidden="1" customHeight="1">
      <c r="A78" s="120"/>
      <c r="B78" s="98"/>
      <c r="C78" s="104"/>
      <c r="D78" s="47">
        <v>0</v>
      </c>
      <c r="E78" s="20">
        <v>0</v>
      </c>
      <c r="F78" s="20">
        <v>0</v>
      </c>
      <c r="G78" s="19">
        <v>0</v>
      </c>
      <c r="H78" s="48"/>
      <c r="I78" s="81"/>
      <c r="J78" s="81"/>
      <c r="K78" s="82"/>
      <c r="L78" s="20"/>
      <c r="M78" s="107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</row>
    <row r="79" spans="1:152" s="4" customFormat="1" ht="90.75" customHeight="1">
      <c r="A79" s="120"/>
      <c r="B79" s="98"/>
      <c r="C79" s="105"/>
      <c r="D79" s="47" t="s">
        <v>83</v>
      </c>
      <c r="E79" s="20">
        <v>200</v>
      </c>
      <c r="F79" s="20">
        <v>372</v>
      </c>
      <c r="G79" s="19">
        <v>2843.3</v>
      </c>
      <c r="H79" s="47"/>
      <c r="I79" s="20"/>
      <c r="J79" s="20"/>
      <c r="K79" s="19"/>
      <c r="L79" s="20"/>
      <c r="M79" s="10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</row>
    <row r="80" spans="1:152" s="5" customFormat="1">
      <c r="A80" s="120"/>
      <c r="B80" s="98"/>
      <c r="C80" s="22" t="s">
        <v>2</v>
      </c>
      <c r="D80" s="23"/>
      <c r="E80" s="22"/>
      <c r="F80" s="22"/>
      <c r="G80" s="24">
        <f>SUM(G77:G79)</f>
        <v>2843.3</v>
      </c>
      <c r="H80" s="23"/>
      <c r="I80" s="22"/>
      <c r="J80" s="22"/>
      <c r="K80" s="24">
        <f>SUM(K79)</f>
        <v>0</v>
      </c>
      <c r="L80" s="22">
        <f>SUM(L77)</f>
        <v>0</v>
      </c>
      <c r="M80" s="66">
        <f>L80/2</f>
        <v>0</v>
      </c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</row>
    <row r="81" spans="1:152" s="8" customFormat="1" ht="45" customHeight="1">
      <c r="A81" s="120"/>
      <c r="B81" s="113">
        <v>21</v>
      </c>
      <c r="C81" s="103" t="s">
        <v>60</v>
      </c>
      <c r="D81" s="43" t="s">
        <v>35</v>
      </c>
      <c r="E81" s="21">
        <v>25</v>
      </c>
      <c r="F81" s="38">
        <v>33</v>
      </c>
      <c r="G81" s="40">
        <v>1000</v>
      </c>
      <c r="H81" s="43" t="s">
        <v>35</v>
      </c>
      <c r="I81" s="21">
        <v>25</v>
      </c>
      <c r="J81" s="38">
        <v>28</v>
      </c>
      <c r="K81" s="40">
        <v>1000</v>
      </c>
      <c r="L81" s="38">
        <v>0</v>
      </c>
      <c r="M81" s="127"/>
    </row>
    <row r="82" spans="1:152" s="4" customFormat="1" ht="123.75" customHeight="1">
      <c r="A82" s="120"/>
      <c r="B82" s="125"/>
      <c r="C82" s="105"/>
      <c r="D82" s="25" t="s">
        <v>61</v>
      </c>
      <c r="E82" s="18">
        <v>400</v>
      </c>
      <c r="F82" s="20">
        <v>5250</v>
      </c>
      <c r="G82" s="19">
        <v>1673.3</v>
      </c>
      <c r="H82" s="25" t="s">
        <v>61</v>
      </c>
      <c r="I82" s="18">
        <v>400</v>
      </c>
      <c r="J82" s="38">
        <v>7739</v>
      </c>
      <c r="K82" s="19">
        <v>2120.5</v>
      </c>
      <c r="L82" s="38">
        <v>1</v>
      </c>
      <c r="M82" s="127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</row>
    <row r="83" spans="1:152" s="5" customFormat="1" ht="15" customHeight="1">
      <c r="A83" s="120"/>
      <c r="B83" s="114"/>
      <c r="C83" s="22" t="s">
        <v>2</v>
      </c>
      <c r="D83" s="23"/>
      <c r="E83" s="22"/>
      <c r="F83" s="22"/>
      <c r="G83" s="24">
        <f>SUM(G81:G82)</f>
        <v>2673.3</v>
      </c>
      <c r="H83" s="49"/>
      <c r="I83" s="50"/>
      <c r="J83" s="50"/>
      <c r="K83" s="24">
        <f>SUM(K81:K82)</f>
        <v>3120.5</v>
      </c>
      <c r="L83" s="22">
        <f>SUM(L81:L82)</f>
        <v>1</v>
      </c>
      <c r="M83" s="66">
        <f>L83/2</f>
        <v>0.5</v>
      </c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</row>
    <row r="84" spans="1:152" s="5" customFormat="1">
      <c r="A84" s="22" t="s">
        <v>25</v>
      </c>
      <c r="B84" s="22"/>
      <c r="C84" s="22"/>
      <c r="D84" s="23"/>
      <c r="E84" s="22"/>
      <c r="F84" s="22"/>
      <c r="G84" s="24">
        <f>G76+G80+G83</f>
        <v>14762</v>
      </c>
      <c r="H84" s="49"/>
      <c r="I84" s="50"/>
      <c r="J84" s="50"/>
      <c r="K84" s="24">
        <f>K76+K80+K83</f>
        <v>10169.6</v>
      </c>
      <c r="L84" s="58"/>
      <c r="M84" s="58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</row>
    <row r="85" spans="1:152" s="5" customFormat="1" ht="58.5" customHeight="1">
      <c r="A85" s="97" t="s">
        <v>6</v>
      </c>
      <c r="B85" s="124">
        <v>22</v>
      </c>
      <c r="C85" s="99" t="s">
        <v>5</v>
      </c>
      <c r="D85" s="43" t="s">
        <v>62</v>
      </c>
      <c r="E85" s="36">
        <v>6</v>
      </c>
      <c r="F85" s="36">
        <v>6</v>
      </c>
      <c r="G85" s="40">
        <v>12225.4</v>
      </c>
      <c r="H85" s="43" t="s">
        <v>62</v>
      </c>
      <c r="I85" s="36">
        <v>6</v>
      </c>
      <c r="J85" s="36">
        <v>6</v>
      </c>
      <c r="K85" s="40">
        <v>11083.2</v>
      </c>
      <c r="L85" s="56"/>
      <c r="M85" s="134" t="s">
        <v>26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</row>
    <row r="86" spans="1:152" s="5" customFormat="1" ht="72.75" customHeight="1">
      <c r="A86" s="97"/>
      <c r="B86" s="124"/>
      <c r="C86" s="99"/>
      <c r="D86" s="43" t="s">
        <v>24</v>
      </c>
      <c r="E86" s="36">
        <v>6</v>
      </c>
      <c r="F86" s="36">
        <v>6</v>
      </c>
      <c r="G86" s="40">
        <v>57848</v>
      </c>
      <c r="H86" s="43" t="s">
        <v>24</v>
      </c>
      <c r="I86" s="36">
        <v>6</v>
      </c>
      <c r="J86" s="36">
        <v>6</v>
      </c>
      <c r="K86" s="40">
        <v>64237.599999999999</v>
      </c>
      <c r="L86" s="56"/>
      <c r="M86" s="134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</row>
    <row r="87" spans="1:152" s="7" customFormat="1">
      <c r="A87" s="97"/>
      <c r="B87" s="124"/>
      <c r="C87" s="22" t="s">
        <v>2</v>
      </c>
      <c r="D87" s="23"/>
      <c r="E87" s="42"/>
      <c r="F87" s="42"/>
      <c r="G87" s="24">
        <f>SUM(G85:G86)</f>
        <v>70073.399999999994</v>
      </c>
      <c r="H87" s="49"/>
      <c r="I87" s="59"/>
      <c r="J87" s="59"/>
      <c r="K87" s="24">
        <f>SUM(K85:K86)</f>
        <v>75320.800000000003</v>
      </c>
      <c r="L87" s="64">
        <f>SUM(L85:L86)</f>
        <v>0</v>
      </c>
      <c r="M87" s="66">
        <v>0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</row>
    <row r="88" spans="1:152" s="5" customFormat="1" ht="109.5" customHeight="1">
      <c r="A88" s="97"/>
      <c r="B88" s="124">
        <v>23</v>
      </c>
      <c r="C88" s="68" t="s">
        <v>31</v>
      </c>
      <c r="D88" s="43" t="s">
        <v>32</v>
      </c>
      <c r="E88" s="36">
        <v>0</v>
      </c>
      <c r="F88" s="36">
        <v>0</v>
      </c>
      <c r="G88" s="40">
        <v>651.29999999999995</v>
      </c>
      <c r="H88" s="43" t="s">
        <v>32</v>
      </c>
      <c r="I88" s="36">
        <v>0</v>
      </c>
      <c r="J88" s="36">
        <v>0</v>
      </c>
      <c r="K88" s="40">
        <v>284.39999999999998</v>
      </c>
      <c r="L88" s="63">
        <v>5</v>
      </c>
      <c r="M88" s="70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</row>
    <row r="89" spans="1:152" s="7" customFormat="1">
      <c r="A89" s="97"/>
      <c r="B89" s="124"/>
      <c r="C89" s="22" t="s">
        <v>2</v>
      </c>
      <c r="D89" s="23"/>
      <c r="E89" s="22"/>
      <c r="F89" s="22"/>
      <c r="G89" s="24">
        <f>SUM(G88:G88)</f>
        <v>651.29999999999995</v>
      </c>
      <c r="H89" s="49"/>
      <c r="I89" s="50"/>
      <c r="J89" s="50"/>
      <c r="K89" s="24">
        <f>SUM(K88:K88)</f>
        <v>284.39999999999998</v>
      </c>
      <c r="L89" s="64">
        <f>SUM(L88:L88)</f>
        <v>5</v>
      </c>
      <c r="M89" s="66">
        <f>L89</f>
        <v>5</v>
      </c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</row>
    <row r="90" spans="1:152" s="7" customFormat="1">
      <c r="A90" s="22" t="s">
        <v>33</v>
      </c>
      <c r="B90" s="52"/>
      <c r="C90" s="22"/>
      <c r="D90" s="23"/>
      <c r="E90" s="22"/>
      <c r="F90" s="22"/>
      <c r="G90" s="24">
        <f>G87+G89</f>
        <v>70724.7</v>
      </c>
      <c r="H90" s="49"/>
      <c r="I90" s="50"/>
      <c r="J90" s="50"/>
      <c r="K90" s="24">
        <f>K87+K89</f>
        <v>75605.2</v>
      </c>
      <c r="L90" s="57"/>
      <c r="M90" s="54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</row>
    <row r="91" spans="1:152" s="7" customFormat="1">
      <c r="A91" s="121" t="s">
        <v>7</v>
      </c>
      <c r="B91" s="121"/>
      <c r="C91" s="22"/>
      <c r="D91" s="23"/>
      <c r="E91" s="22"/>
      <c r="F91" s="22"/>
      <c r="G91" s="24">
        <f>G10+G14+G42+G74+G84+G90</f>
        <v>347414.8</v>
      </c>
      <c r="H91" s="49"/>
      <c r="I91" s="50"/>
      <c r="J91" s="50"/>
      <c r="K91" s="24">
        <f>K10+K14+K42+K74+K84+K90</f>
        <v>368903.13999999996</v>
      </c>
      <c r="L91" s="57"/>
      <c r="M91" s="58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</row>
    <row r="92" spans="1:152">
      <c r="G92" s="3"/>
      <c r="K92" s="3"/>
    </row>
    <row r="93" spans="1:152">
      <c r="G93" s="3"/>
      <c r="K93" s="3"/>
    </row>
    <row r="94" spans="1:152">
      <c r="G94" s="3"/>
      <c r="K94" s="3"/>
    </row>
    <row r="95" spans="1:152">
      <c r="G95" s="3"/>
      <c r="K95" s="3"/>
    </row>
    <row r="96" spans="1:152">
      <c r="G96" s="3"/>
      <c r="K96" s="3"/>
    </row>
    <row r="97" spans="7:11">
      <c r="G97" s="3"/>
      <c r="K97" s="3"/>
    </row>
    <row r="98" spans="7:11">
      <c r="G98" s="3"/>
      <c r="K98" s="3"/>
    </row>
    <row r="99" spans="7:11">
      <c r="G99" s="3"/>
      <c r="K99" s="3"/>
    </row>
    <row r="100" spans="7:11">
      <c r="G100" s="3"/>
      <c r="K100" s="3"/>
    </row>
    <row r="101" spans="7:11">
      <c r="G101" s="3"/>
      <c r="K101" s="3"/>
    </row>
    <row r="102" spans="7:11">
      <c r="G102" s="3"/>
      <c r="K102" s="3"/>
    </row>
    <row r="103" spans="7:11">
      <c r="G103" s="3"/>
      <c r="K103" s="3"/>
    </row>
    <row r="104" spans="7:11">
      <c r="G104" s="3"/>
      <c r="K104" s="3"/>
    </row>
    <row r="105" spans="7:11">
      <c r="G105" s="3"/>
      <c r="K105" s="3"/>
    </row>
    <row r="106" spans="7:11">
      <c r="G106" s="3"/>
      <c r="K106" s="3"/>
    </row>
    <row r="107" spans="7:11">
      <c r="G107" s="3"/>
      <c r="K107" s="3"/>
    </row>
    <row r="108" spans="7:11">
      <c r="G108" s="3"/>
      <c r="K108" s="3"/>
    </row>
    <row r="109" spans="7:11">
      <c r="G109" s="3"/>
      <c r="K109" s="3"/>
    </row>
    <row r="110" spans="7:11">
      <c r="G110" s="3"/>
      <c r="K110" s="3"/>
    </row>
    <row r="111" spans="7:11">
      <c r="G111" s="3"/>
      <c r="K111" s="3"/>
    </row>
    <row r="112" spans="7:11">
      <c r="G112" s="3"/>
      <c r="K112" s="3"/>
    </row>
    <row r="113" spans="7:11">
      <c r="G113" s="3"/>
      <c r="K113" s="3"/>
    </row>
    <row r="114" spans="7:11">
      <c r="G114" s="3"/>
      <c r="K114" s="3"/>
    </row>
    <row r="115" spans="7:11">
      <c r="G115" s="3"/>
      <c r="K115" s="3"/>
    </row>
    <row r="116" spans="7:11">
      <c r="G116" s="3"/>
      <c r="K116" s="3"/>
    </row>
    <row r="117" spans="7:11">
      <c r="G117" s="3"/>
      <c r="K117" s="3"/>
    </row>
    <row r="118" spans="7:11">
      <c r="G118" s="3"/>
      <c r="K118" s="3"/>
    </row>
    <row r="119" spans="7:11">
      <c r="G119" s="3"/>
      <c r="K119" s="3"/>
    </row>
    <row r="120" spans="7:11">
      <c r="G120" s="3"/>
      <c r="K120" s="3"/>
    </row>
    <row r="121" spans="7:11">
      <c r="G121" s="3"/>
      <c r="K121" s="3"/>
    </row>
    <row r="122" spans="7:11">
      <c r="G122" s="3"/>
      <c r="K122" s="3"/>
    </row>
    <row r="123" spans="7:11">
      <c r="G123" s="3"/>
      <c r="K123" s="3"/>
    </row>
    <row r="124" spans="7:11">
      <c r="G124" s="3"/>
      <c r="K124" s="3"/>
    </row>
    <row r="125" spans="7:11">
      <c r="G125" s="3"/>
      <c r="K125" s="3"/>
    </row>
    <row r="126" spans="7:11">
      <c r="G126" s="3"/>
      <c r="K126" s="3"/>
    </row>
    <row r="127" spans="7:11">
      <c r="G127" s="3"/>
      <c r="K127" s="3"/>
    </row>
    <row r="128" spans="7:11">
      <c r="G128" s="3"/>
      <c r="K128" s="3"/>
    </row>
    <row r="129" spans="7:11">
      <c r="G129" s="3"/>
      <c r="K129" s="3"/>
    </row>
    <row r="130" spans="7:11">
      <c r="G130" s="3"/>
      <c r="K130" s="3"/>
    </row>
    <row r="131" spans="7:11">
      <c r="G131" s="3"/>
      <c r="K131" s="3"/>
    </row>
    <row r="132" spans="7:11">
      <c r="G132" s="3"/>
      <c r="K132" s="3"/>
    </row>
    <row r="133" spans="7:11">
      <c r="G133" s="3"/>
      <c r="K133" s="3"/>
    </row>
    <row r="134" spans="7:11">
      <c r="G134" s="3"/>
      <c r="K134" s="3"/>
    </row>
    <row r="135" spans="7:11">
      <c r="G135" s="3"/>
      <c r="K135" s="3"/>
    </row>
    <row r="136" spans="7:11">
      <c r="G136" s="3"/>
      <c r="K136" s="3"/>
    </row>
    <row r="137" spans="7:11">
      <c r="G137" s="3"/>
      <c r="K137" s="3"/>
    </row>
    <row r="138" spans="7:11">
      <c r="G138" s="3"/>
      <c r="K138" s="3"/>
    </row>
    <row r="139" spans="7:11">
      <c r="G139" s="3"/>
      <c r="K139" s="3"/>
    </row>
    <row r="140" spans="7:11">
      <c r="G140" s="3"/>
      <c r="K140" s="3"/>
    </row>
    <row r="141" spans="7:11">
      <c r="G141" s="3"/>
      <c r="K141" s="3"/>
    </row>
    <row r="142" spans="7:11">
      <c r="G142" s="3"/>
      <c r="K142" s="3"/>
    </row>
    <row r="143" spans="7:11">
      <c r="G143" s="3"/>
      <c r="K143" s="3"/>
    </row>
    <row r="144" spans="7:11">
      <c r="G144" s="3"/>
      <c r="K144" s="3"/>
    </row>
    <row r="145" spans="7:11">
      <c r="G145" s="3"/>
      <c r="K145" s="3"/>
    </row>
    <row r="146" spans="7:11">
      <c r="G146" s="3"/>
      <c r="K146" s="3"/>
    </row>
    <row r="147" spans="7:11">
      <c r="G147" s="3"/>
      <c r="K147" s="3"/>
    </row>
    <row r="148" spans="7:11">
      <c r="G148" s="3"/>
      <c r="K148" s="3"/>
    </row>
    <row r="149" spans="7:11">
      <c r="G149" s="3"/>
      <c r="K149" s="3"/>
    </row>
    <row r="150" spans="7:11">
      <c r="G150" s="3"/>
      <c r="K150" s="3"/>
    </row>
    <row r="151" spans="7:11">
      <c r="G151" s="3"/>
      <c r="K151" s="3"/>
    </row>
    <row r="152" spans="7:11">
      <c r="G152" s="3"/>
      <c r="K152" s="3"/>
    </row>
    <row r="153" spans="7:11">
      <c r="G153" s="3"/>
      <c r="K153" s="3"/>
    </row>
    <row r="154" spans="7:11">
      <c r="G154" s="3"/>
      <c r="K154" s="3"/>
    </row>
    <row r="155" spans="7:11">
      <c r="G155" s="3"/>
      <c r="K155" s="3"/>
    </row>
    <row r="156" spans="7:11">
      <c r="G156" s="3"/>
      <c r="K156" s="3"/>
    </row>
    <row r="157" spans="7:11">
      <c r="G157" s="3"/>
      <c r="K157" s="3"/>
    </row>
    <row r="158" spans="7:11">
      <c r="G158" s="3"/>
      <c r="K158" s="3"/>
    </row>
    <row r="159" spans="7:11">
      <c r="G159" s="3"/>
      <c r="K159" s="3"/>
    </row>
    <row r="160" spans="7:11">
      <c r="G160" s="3"/>
      <c r="K160" s="3"/>
    </row>
    <row r="161" spans="7:11">
      <c r="G161" s="3"/>
      <c r="K161" s="3"/>
    </row>
  </sheetData>
  <mergeCells count="87">
    <mergeCell ref="M6:M9"/>
    <mergeCell ref="B39:B40"/>
    <mergeCell ref="A35:A40"/>
    <mergeCell ref="C39:C40"/>
    <mergeCell ref="M39:M40"/>
    <mergeCell ref="M15:M17"/>
    <mergeCell ref="C19:C22"/>
    <mergeCell ref="M19:M22"/>
    <mergeCell ref="M28:M31"/>
    <mergeCell ref="C15:C17"/>
    <mergeCell ref="B33:B34"/>
    <mergeCell ref="B28:B32"/>
    <mergeCell ref="M85:M86"/>
    <mergeCell ref="C85:C86"/>
    <mergeCell ref="G43:G44"/>
    <mergeCell ref="G53:G55"/>
    <mergeCell ref="M81:M82"/>
    <mergeCell ref="C81:C82"/>
    <mergeCell ref="C43:C44"/>
    <mergeCell ref="K43:K44"/>
    <mergeCell ref="D53:D55"/>
    <mergeCell ref="H53:H55"/>
    <mergeCell ref="K53:K55"/>
    <mergeCell ref="L53:L55"/>
    <mergeCell ref="C77:C79"/>
    <mergeCell ref="M77:M79"/>
    <mergeCell ref="L43:L44"/>
    <mergeCell ref="M43:M44"/>
    <mergeCell ref="M4:M5"/>
    <mergeCell ref="M11:M13"/>
    <mergeCell ref="A2:M2"/>
    <mergeCell ref="A4:A5"/>
    <mergeCell ref="C4:C5"/>
    <mergeCell ref="B4:B5"/>
    <mergeCell ref="L4:L5"/>
    <mergeCell ref="D4:D5"/>
    <mergeCell ref="E4:F4"/>
    <mergeCell ref="G4:G5"/>
    <mergeCell ref="H4:H5"/>
    <mergeCell ref="I4:J4"/>
    <mergeCell ref="K4:K5"/>
    <mergeCell ref="A6:A9"/>
    <mergeCell ref="B6:B9"/>
    <mergeCell ref="C6:C9"/>
    <mergeCell ref="A91:B91"/>
    <mergeCell ref="B75:B76"/>
    <mergeCell ref="B88:B89"/>
    <mergeCell ref="B85:B87"/>
    <mergeCell ref="A82:A83"/>
    <mergeCell ref="A75:A81"/>
    <mergeCell ref="B77:B80"/>
    <mergeCell ref="B81:B83"/>
    <mergeCell ref="A85:A89"/>
    <mergeCell ref="B53:B57"/>
    <mergeCell ref="A11:A13"/>
    <mergeCell ref="C11:C13"/>
    <mergeCell ref="B11:B13"/>
    <mergeCell ref="A15:A27"/>
    <mergeCell ref="B15:B18"/>
    <mergeCell ref="B19:B23"/>
    <mergeCell ref="B24:B25"/>
    <mergeCell ref="B26:B27"/>
    <mergeCell ref="A54:A68"/>
    <mergeCell ref="B69:B73"/>
    <mergeCell ref="B35:B36"/>
    <mergeCell ref="B37:B38"/>
    <mergeCell ref="B46:B47"/>
    <mergeCell ref="A46:A53"/>
    <mergeCell ref="A28:A34"/>
    <mergeCell ref="C28:C31"/>
    <mergeCell ref="A43:A45"/>
    <mergeCell ref="B43:B45"/>
    <mergeCell ref="A42:C42"/>
    <mergeCell ref="B50:B52"/>
    <mergeCell ref="A69:A73"/>
    <mergeCell ref="B58:B68"/>
    <mergeCell ref="B48:B49"/>
    <mergeCell ref="M58:M67"/>
    <mergeCell ref="C69:C72"/>
    <mergeCell ref="M69:M72"/>
    <mergeCell ref="C50:C51"/>
    <mergeCell ref="K50:K51"/>
    <mergeCell ref="L50:L51"/>
    <mergeCell ref="M50:M51"/>
    <mergeCell ref="C53:C56"/>
    <mergeCell ref="M53:M56"/>
    <mergeCell ref="C58:C67"/>
  </mergeCells>
  <pageMargins left="0.17" right="0.17" top="0.79" bottom="0.28000000000000003" header="0.23622047244094491" footer="0.1574803149606299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2021-03-30T04:37:38Z</dcterms:modified>
</cp:coreProperties>
</file>