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Titles" localSheetId="0">Лист1!$4:$5</definedName>
    <definedName name="_xlnm.Print_Area" localSheetId="0">Лист1!$A$1:$M$91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9" i="1"/>
  <c r="L69"/>
  <c r="K90"/>
  <c r="K87"/>
  <c r="K69"/>
  <c r="K10"/>
  <c r="K19"/>
  <c r="K89"/>
  <c r="K29"/>
  <c r="G58"/>
  <c r="K58"/>
  <c r="G89" l="1"/>
  <c r="K78"/>
  <c r="K75"/>
  <c r="L78"/>
  <c r="G75"/>
  <c r="G69"/>
  <c r="K60"/>
  <c r="K54"/>
  <c r="K43"/>
  <c r="K34"/>
  <c r="G26"/>
  <c r="L24"/>
  <c r="K24"/>
  <c r="L15"/>
  <c r="M15" s="1"/>
  <c r="G15"/>
  <c r="L10"/>
  <c r="M10" s="1"/>
  <c r="G10"/>
  <c r="K13"/>
  <c r="K15" s="1"/>
  <c r="K48"/>
  <c r="K82" l="1"/>
  <c r="K83" s="1"/>
  <c r="G43" l="1"/>
  <c r="L43"/>
  <c r="M43" s="1"/>
  <c r="M24"/>
  <c r="G24"/>
  <c r="L89"/>
  <c r="M89" s="1"/>
  <c r="L83"/>
  <c r="L58"/>
  <c r="M58" s="1"/>
  <c r="K26" l="1"/>
  <c r="G29" l="1"/>
  <c r="L52"/>
  <c r="M83" l="1"/>
  <c r="G40" l="1"/>
  <c r="K40"/>
  <c r="K38"/>
  <c r="G38"/>
  <c r="G36"/>
  <c r="K36"/>
  <c r="G34"/>
  <c r="G19"/>
  <c r="G44" s="1"/>
  <c r="G78"/>
  <c r="G83"/>
  <c r="K84"/>
  <c r="K50"/>
  <c r="G50"/>
  <c r="G52"/>
  <c r="K52"/>
  <c r="G48"/>
  <c r="G76" s="1"/>
  <c r="G84" l="1"/>
  <c r="K76"/>
  <c r="K91" s="1"/>
  <c r="K44"/>
  <c r="L40"/>
  <c r="M40" s="1"/>
  <c r="L34"/>
  <c r="L19"/>
  <c r="G87" l="1"/>
  <c r="G90" s="1"/>
  <c r="G91" s="1"/>
  <c r="L38"/>
  <c r="M38" s="1"/>
  <c r="M78"/>
  <c r="L75"/>
  <c r="M75" s="1"/>
  <c r="L36"/>
  <c r="M36" s="1"/>
  <c r="L26"/>
  <c r="M26" s="1"/>
  <c r="M34"/>
  <c r="M19"/>
  <c r="L50" l="1"/>
  <c r="M50" s="1"/>
  <c r="M52" l="1"/>
</calcChain>
</file>

<file path=xl/sharedStrings.xml><?xml version="1.0" encoding="utf-8"?>
<sst xmlns="http://schemas.openxmlformats.org/spreadsheetml/2006/main" count="180" uniqueCount="110">
  <si>
    <t>ГРБС</t>
  </si>
  <si>
    <t>Развитие архивного дела в Колпашевском районе</t>
  </si>
  <si>
    <t>Итого:</t>
  </si>
  <si>
    <t>МКУ "Агентство"</t>
  </si>
  <si>
    <t>№</t>
  </si>
  <si>
    <t>Обеспечение сбалансированности доходов и расходов поселений Колпашевского района</t>
  </si>
  <si>
    <t>УФЭП</t>
  </si>
  <si>
    <t>ВСЕГО:</t>
  </si>
  <si>
    <t>Сопоставительная таблица</t>
  </si>
  <si>
    <t>Наименование ВЦП</t>
  </si>
  <si>
    <t>Значение показателя</t>
  </si>
  <si>
    <t>План</t>
  </si>
  <si>
    <t>Факт</t>
  </si>
  <si>
    <t>Балл</t>
  </si>
  <si>
    <t>Эк. эффект.</t>
  </si>
  <si>
    <t>Количество детей в общеобразовательных организациях</t>
  </si>
  <si>
    <t>Количество МОО, в которых будут проведены текущие ремонтные работы</t>
  </si>
  <si>
    <t>Количество детей в группах дошкольного образования в общеобразовательных организациях</t>
  </si>
  <si>
    <t>Количество детей в дошкольных образовательных организаций</t>
  </si>
  <si>
    <t>Создание условий для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МО "Колпашевский район"</t>
  </si>
  <si>
    <t>Обеспечение питанием детей из малоимущих семей в муниципальных общеобразовательных организациях</t>
  </si>
  <si>
    <t>Количество спортивных мероприятий</t>
  </si>
  <si>
    <t>МКУ "Архив"</t>
  </si>
  <si>
    <t>Количество поселений, которым предоставлены ИМБТ на поддержку мер по обеспечению сбалансированности местных бюджетов</t>
  </si>
  <si>
    <t>Итого по УКС:</t>
  </si>
  <si>
    <t>Оценка не производится</t>
  </si>
  <si>
    <t>Итого по Администрации:</t>
  </si>
  <si>
    <t>Итого по Управлению образования:</t>
  </si>
  <si>
    <t>Присвоение звания "Почетный гражданин Колпашевского района"</t>
  </si>
  <si>
    <t>Обслуживание муниципального долга муниципального образования "Колпашевский район"</t>
  </si>
  <si>
    <t>Итого по УФЭП:</t>
  </si>
  <si>
    <t xml:space="preserve">Развитие малых форм хозяйствования на территории МО "Колпашевский район" </t>
  </si>
  <si>
    <t>Количество граждан, получивших помощь в ремонте и (или) переустройстве жилого помещения</t>
  </si>
  <si>
    <t xml:space="preserve">Количество посещений </t>
  </si>
  <si>
    <t>Количество дошкольных образовательных организаций, в которых будут проведены текущие ремонтные работы</t>
  </si>
  <si>
    <t>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</t>
  </si>
  <si>
    <t>Содействие развитию физкультурно-спортивных мероприятий среди школьников муниципального образования "Колпашевский район"</t>
  </si>
  <si>
    <t>Создание условий для проведения психолого-медико-педагогического обследования детей и подростков с целью своевременного выявления особенностей в физическом и (или) психическом развитии и (или) отклонений в поведении</t>
  </si>
  <si>
    <t>Количество детей, прошедших обследование в территориальной психолого-медико-педагогической комиссии</t>
  </si>
  <si>
    <t>Организация проведения мероприятий и обеспечение участия участников образовательных отношений в мероприятиях различного уровня</t>
  </si>
  <si>
    <t>Итого по МКУ "Архив":</t>
  </si>
  <si>
    <t>Итого по МКУ "Агентство":</t>
  </si>
  <si>
    <t>Управление образования Администрации Колпашевского района</t>
  </si>
  <si>
    <t>Администрация Колпашевского района</t>
  </si>
  <si>
    <t>Управление по культуре, спорту и молодежной политике Администрации Колпашевского района</t>
  </si>
  <si>
    <t>Приведение в нормативное состояние автомобильных дорог и улично-дорожной сети для непрерывного движения транспортных средств</t>
  </si>
  <si>
    <t>Количество документов районного архива, хранящихся в нормальных условиях</t>
  </si>
  <si>
    <t>Обеспечение гарантий работникам МКУ "Архив" на оплату стоимости проезда и провоза багажа в пределах РФ к месту использования отпуска и обратно</t>
  </si>
  <si>
    <t>Архивные дела, размещенные в первичных средствах хранения (архивные коробки, папки), хранящихся в МКУ "Архив"</t>
  </si>
  <si>
    <t>Обеспечение эффективности деятельности учреждения как ответственного исполнителя ВЦП</t>
  </si>
  <si>
    <t>Обеспечение гарантий работникам учреждений на оплату стоимости проезда и провоза багажа в пределах Российской Федерации к месту использования отпуска и обратно</t>
  </si>
  <si>
    <t>Доля муниципального недвижимого имущества (за исключением земельных участков), используемого для выполнения полномочий Колпашевского района, от недвижимого имущества, находящегося в собственности Колпашевского района</t>
  </si>
  <si>
    <t>Задолженность по оплате членских взносов Ассоциации "Совет муниципальных образований Томской области"</t>
  </si>
  <si>
    <t>Задолженность по оплате членских взносов в Общероссийском конгрессе муниципальных образований</t>
  </si>
  <si>
    <t>Объем публикаций</t>
  </si>
  <si>
    <t>Участие муниципального образования "Колпашевский район" в организациях межмуниципального сотрудничества</t>
  </si>
  <si>
    <t>Развитие физической культуры и массового спорта на территории муниципального образования "Колпашевский район"</t>
  </si>
  <si>
    <t>Количество членов социально-ориентированных некоммерческих организаций, вовлеченных в мероприятия, организованные некоммерческими организациями</t>
  </si>
  <si>
    <t>Количество поселений, которым предоставлена дотация из РФФП на выравнивание бюджетной обеспеченности</t>
  </si>
  <si>
    <t>Количество мероприятий по благоустройству населенных пунктов Колпашевского района</t>
  </si>
  <si>
    <t>Количество мероприятий</t>
  </si>
  <si>
    <t>Количество граждан, владельцев личных подсобных хозяйств, принявших участие в мероприятиях в области сельскохозяйственного производства</t>
  </si>
  <si>
    <t>Охрана окружающей среды при обращении с отходами производства и потребления, повышение уровня благоустройства территорий Колпашевского района</t>
  </si>
  <si>
    <t>Содействие функционированию дошкольных образовательных организаций</t>
  </si>
  <si>
    <t>Создание условий и предоставление услуг по дополнительному образованию в организациях дополнительного образования</t>
  </si>
  <si>
    <t>Организация отдыха детей и молодежи</t>
  </si>
  <si>
    <t>Управление и распоряжение имуществом, находящимся в казне муниципального образования "Колпашевский район"</t>
  </si>
  <si>
    <t>Количество мероприятий направленных на создание мест (площадок) накопления твердых коммунальных отходов</t>
  </si>
  <si>
    <t>Количество обучающихся из малоимущих семей, получающих компенсацию расходов на питание</t>
  </si>
  <si>
    <t>Показатели мероприятий 2020 года</t>
  </si>
  <si>
    <t>Расходы 2020 (тыс. руб.)</t>
  </si>
  <si>
    <t>Количество граждан, получивших выплату в 2020 году</t>
  </si>
  <si>
    <t>Площадь ликвидированных мест несанкционированного размещения твержых коммунальных отходов</t>
  </si>
  <si>
    <t>Количество полигонов, приведенных в соответствие с действующим законодательством</t>
  </si>
  <si>
    <t>Количество градостороительных планов</t>
  </si>
  <si>
    <t>Количество заключений Комитета по охране объектов кульрурного наследия Томской области</t>
  </si>
  <si>
    <t>Количество крестьянских (фермерских) хозяйств получивших субсидию в целях возмещения затрат, связвнных с технической и технологической модернизацией производства</t>
  </si>
  <si>
    <t>Количество обучающихся в организациях дополнительного образования</t>
  </si>
  <si>
    <t>Создание условий и осуществление спортивной подготовки</t>
  </si>
  <si>
    <t>Количество занимающихся по программе спортивной подготовки</t>
  </si>
  <si>
    <t>Показатели мероприятий 2021 года</t>
  </si>
  <si>
    <t>Расходы 2021 (тыс. руб.)</t>
  </si>
  <si>
    <t>Транспортное сообщение с населёнными пунктами Колпашевского района, гдее единствнным видом транспортной доступности в указанный период яыляется автомобильная дорога и (или) ледовая переправа</t>
  </si>
  <si>
    <t>Количество поселений, которым предоставлена дотация на выравнивание бюджетной обеспеченности</t>
  </si>
  <si>
    <t>Количество нарушений сроков уплаты процентов за пользование кредитом</t>
  </si>
  <si>
    <t>Количество организаций межмуниципального сотрудничества, в которых участвует муниципальное образование «Колпашевский район»</t>
  </si>
  <si>
    <t>не менее 25</t>
  </si>
  <si>
    <t>не менее 400</t>
  </si>
  <si>
    <t>Количесто слушателей</t>
  </si>
  <si>
    <t>-</t>
  </si>
  <si>
    <t>Проекты, паспорта, отчёты на автомобильные дороги</t>
  </si>
  <si>
    <t>Количество мероприятий направленных на устройство и (или) содержание объектов временного накопления ТКО</t>
  </si>
  <si>
    <t>Количество мероприятий по благоустройству населенных пунктов</t>
  </si>
  <si>
    <t>Количество мероприятй, связанных с разиещением информации о мероприятиях по благоустройству Колпашевского района</t>
  </si>
  <si>
    <t>Меры поддержки для отдельных категорий граждан и социально-ориентированных некоммерческих организаций на территории муниципального образования "Колпашевский район"</t>
  </si>
  <si>
    <t xml:space="preserve">Количество граждан, получивших выплату </t>
  </si>
  <si>
    <t>Размещение в периодическом печатном издании муниципальных правовых актов и иной официальной информации органов местного самоуправления муниципального образования «Колпашевский район» и органов Администрации Колпашевского района</t>
  </si>
  <si>
    <t>Организация комплексных кадастровых работ на территории Колпашевского района</t>
  </si>
  <si>
    <t>Не оценивается</t>
  </si>
  <si>
    <t>Оказание содействия территориальной избирательной комиссии Колпашевского района в организации подготовки и проведения выборов депутатов Государственной Думы Федерального Собрания Российской Федерации восьмого созыва</t>
  </si>
  <si>
    <t>Количество избирательных комиссий Колпашевского района,  которым будет оказано содействие в реализации полномочий при подготовке и проведении выборов депутатов Государственной Думы Федерального Собрания Российской Федерации восьмого созыва</t>
  </si>
  <si>
    <t>Ремонт автомобильных дорог вне границ населенных пунктов, в границах муниципального образования "Колпашевский район"</t>
  </si>
  <si>
    <t>Количество обучающихся из малоимущих семей (за исключением обучающихся с ограниченными возможностями здоровья и обучающихся по образовательным программам начального общего образования) образовательной организации, которым предоставлена частичная оплата стоимости питания</t>
  </si>
  <si>
    <t>Количество муниципальных общеобразовательных организаций, в которых будут проведены текущие ремонтные работы</t>
  </si>
  <si>
    <t>Количество оздоровленных детей в каникуляроное время в ЛДП и экспедициях на базе муниципальных образовательных организаций</t>
  </si>
  <si>
    <t>Количество оздоровленных детей в каникуляроное время в ЛДП в экспедициях на базе муниципальных образовательных организаций</t>
  </si>
  <si>
    <t>Количество организаций дополнительного образования, в которых проведены ремонтные работы</t>
  </si>
  <si>
    <t>Приложение 3 к Аналитической записке об итогах оценки экономической эффективности реализации ведомственных целевых программ в 2021 году</t>
  </si>
  <si>
    <t>Организация библиотечного обслуживания населения сельских поселений Колпашевского района и содействие муниципальным учреждениям культуры Колпашевского района в осуществлении части переданных полномочий по решению вопросов местного значения на 2021 год и плановый период 2022 и 2023 годов</t>
  </si>
  <si>
    <t>Доля кадстровых кварталов, в отношении которых подготовлены карты-планы территории, содержащие необходимые для внесения в Единый государственный реестр недвижимости сведения об объектах комплексных кадастровых работ, от общего количества кадастровых кварталов, в отношении которых запланировано проведение комплексных кадастровых работ в отчётном году (процент)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</si>
</sst>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164" fontId="1" fillId="0" borderId="0" xfId="0" applyNumberFormat="1" applyFont="1"/>
    <xf numFmtId="0" fontId="6" fillId="0" borderId="0" xfId="0" applyFont="1"/>
    <xf numFmtId="0" fontId="3" fillId="0" borderId="0" xfId="0" applyFont="1"/>
    <xf numFmtId="0" fontId="3" fillId="5" borderId="0" xfId="0" applyFont="1" applyFill="1"/>
    <xf numFmtId="0" fontId="3" fillId="2" borderId="0" xfId="0" applyFont="1" applyFill="1"/>
    <xf numFmtId="0" fontId="6" fillId="5" borderId="0" xfId="0" applyFont="1" applyFill="1"/>
    <xf numFmtId="0" fontId="1" fillId="5" borderId="0" xfId="0" applyFont="1" applyFill="1"/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justify"/>
    </xf>
    <xf numFmtId="165" fontId="2" fillId="2" borderId="1" xfId="0" applyNumberFormat="1" applyFont="1" applyFill="1" applyBorder="1"/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165" fontId="6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justify" vertical="top"/>
    </xf>
    <xf numFmtId="165" fontId="3" fillId="5" borderId="1" xfId="0" applyNumberFormat="1" applyFont="1" applyFill="1" applyBorder="1" applyAlignment="1">
      <alignment vertical="top"/>
    </xf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/>
    </xf>
    <xf numFmtId="0" fontId="8" fillId="2" borderId="1" xfId="0" applyFont="1" applyFill="1" applyBorder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164" fontId="8" fillId="2" borderId="1" xfId="0" applyNumberFormat="1" applyFont="1" applyFill="1" applyBorder="1"/>
    <xf numFmtId="0" fontId="6" fillId="0" borderId="1" xfId="0" applyFont="1" applyBorder="1" applyAlignment="1">
      <alignment horizontal="justify" vertical="top" wrapText="1"/>
    </xf>
    <xf numFmtId="0" fontId="6" fillId="5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top" wrapText="1"/>
    </xf>
    <xf numFmtId="164" fontId="4" fillId="2" borderId="1" xfId="0" applyNumberFormat="1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0" fontId="1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right" vertical="top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justify"/>
    </xf>
    <xf numFmtId="165" fontId="4" fillId="5" borderId="1" xfId="0" applyNumberFormat="1" applyFont="1" applyFill="1" applyBorder="1" applyAlignment="1">
      <alignment horizontal="right" vertical="center"/>
    </xf>
    <xf numFmtId="165" fontId="3" fillId="0" borderId="3" xfId="0" applyNumberFormat="1" applyFont="1" applyBorder="1" applyAlignment="1">
      <alignment horizontal="right" vertical="top"/>
    </xf>
    <xf numFmtId="2" fontId="3" fillId="0" borderId="3" xfId="0" applyNumberFormat="1" applyFont="1" applyBorder="1" applyAlignment="1">
      <alignment horizontal="justify" vertical="top" wrapText="1"/>
    </xf>
    <xf numFmtId="0" fontId="3" fillId="0" borderId="3" xfId="0" applyFont="1" applyBorder="1" applyAlignment="1">
      <alignment horizontal="right" vertical="top"/>
    </xf>
    <xf numFmtId="0" fontId="4" fillId="5" borderId="1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right" vertical="top"/>
    </xf>
    <xf numFmtId="2" fontId="3" fillId="0" borderId="3" xfId="0" applyNumberFormat="1" applyFont="1" applyBorder="1" applyAlignment="1">
      <alignment horizontal="justify" vertical="top" wrapText="1"/>
    </xf>
    <xf numFmtId="165" fontId="3" fillId="5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/>
    <xf numFmtId="0" fontId="4" fillId="0" borderId="1" xfId="0" applyFont="1" applyFill="1" applyBorder="1"/>
    <xf numFmtId="165" fontId="4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justify"/>
    </xf>
    <xf numFmtId="164" fontId="3" fillId="4" borderId="2" xfId="0" applyNumberFormat="1" applyFont="1" applyFill="1" applyBorder="1" applyAlignment="1">
      <alignment wrapText="1"/>
    </xf>
    <xf numFmtId="165" fontId="3" fillId="0" borderId="1" xfId="0" applyNumberFormat="1" applyFont="1" applyFill="1" applyBorder="1"/>
    <xf numFmtId="0" fontId="3" fillId="0" borderId="1" xfId="0" applyFont="1" applyFill="1" applyBorder="1"/>
    <xf numFmtId="0" fontId="11" fillId="4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1" fillId="5" borderId="0" xfId="0" applyNumberFormat="1" applyFont="1" applyFill="1"/>
    <xf numFmtId="0" fontId="12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wrapText="1"/>
    </xf>
    <xf numFmtId="0" fontId="1" fillId="5" borderId="0" xfId="0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164" fontId="6" fillId="6" borderId="3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V161"/>
  <sheetViews>
    <sheetView tabSelected="1" zoomScale="93" zoomScaleNormal="93" workbookViewId="0">
      <selection activeCell="D1" sqref="D1"/>
    </sheetView>
  </sheetViews>
  <sheetFormatPr defaultRowHeight="15"/>
  <cols>
    <col min="1" max="1" width="15.28515625" style="1" customWidth="1"/>
    <col min="2" max="2" width="3.7109375" style="1" customWidth="1"/>
    <col min="3" max="3" width="21.7109375" style="1" customWidth="1"/>
    <col min="4" max="4" width="33.5703125" style="2" customWidth="1"/>
    <col min="5" max="5" width="10.5703125" style="1" customWidth="1"/>
    <col min="6" max="6" width="8.5703125" style="1" customWidth="1"/>
    <col min="7" max="7" width="13.28515625" style="1" customWidth="1"/>
    <col min="8" max="8" width="33.5703125" style="2" customWidth="1"/>
    <col min="9" max="9" width="10.5703125" style="1" customWidth="1"/>
    <col min="10" max="10" width="8.5703125" style="1" customWidth="1"/>
    <col min="11" max="11" width="11" style="1" customWidth="1"/>
    <col min="12" max="12" width="7.42578125" style="1" customWidth="1"/>
    <col min="13" max="13" width="8.28515625" style="1" customWidth="1"/>
    <col min="14" max="152" width="9.140625" style="9"/>
    <col min="153" max="16384" width="9.140625" style="1"/>
  </cols>
  <sheetData>
    <row r="1" spans="1:152" s="116" customFormat="1" ht="67.5" customHeight="1">
      <c r="D1" s="117"/>
      <c r="H1" s="117"/>
      <c r="I1" s="170" t="s">
        <v>107</v>
      </c>
      <c r="J1" s="170"/>
      <c r="K1" s="170"/>
      <c r="L1" s="170"/>
      <c r="M1" s="170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8"/>
      <c r="DZ1" s="118"/>
      <c r="EA1" s="118"/>
      <c r="EB1" s="118"/>
      <c r="EC1" s="118"/>
      <c r="ED1" s="118"/>
      <c r="EE1" s="118"/>
      <c r="EF1" s="118"/>
      <c r="EG1" s="118"/>
      <c r="EH1" s="118"/>
      <c r="EI1" s="118"/>
      <c r="EJ1" s="118"/>
      <c r="EK1" s="118"/>
      <c r="EL1" s="118"/>
      <c r="EM1" s="118"/>
      <c r="EN1" s="118"/>
      <c r="EO1" s="118"/>
      <c r="EP1" s="118"/>
      <c r="EQ1" s="118"/>
      <c r="ER1" s="118"/>
      <c r="ES1" s="118"/>
      <c r="ET1" s="118"/>
      <c r="EU1" s="118"/>
      <c r="EV1" s="118"/>
    </row>
    <row r="2" spans="1:152" ht="18.75">
      <c r="A2" s="172" t="s">
        <v>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52" ht="9.75" customHeight="1"/>
    <row r="4" spans="1:152" ht="21.75" customHeight="1">
      <c r="A4" s="165" t="s">
        <v>0</v>
      </c>
      <c r="B4" s="165" t="s">
        <v>4</v>
      </c>
      <c r="C4" s="165" t="s">
        <v>9</v>
      </c>
      <c r="D4" s="165" t="s">
        <v>69</v>
      </c>
      <c r="E4" s="165" t="s">
        <v>10</v>
      </c>
      <c r="F4" s="165"/>
      <c r="G4" s="166" t="s">
        <v>70</v>
      </c>
      <c r="H4" s="165" t="s">
        <v>80</v>
      </c>
      <c r="I4" s="165" t="s">
        <v>10</v>
      </c>
      <c r="J4" s="165"/>
      <c r="K4" s="166" t="s">
        <v>81</v>
      </c>
      <c r="L4" s="165" t="s">
        <v>13</v>
      </c>
      <c r="M4" s="171" t="s">
        <v>14</v>
      </c>
    </row>
    <row r="5" spans="1:152" ht="18.75" customHeight="1">
      <c r="A5" s="165"/>
      <c r="B5" s="165"/>
      <c r="C5" s="165"/>
      <c r="D5" s="165"/>
      <c r="E5" s="65" t="s">
        <v>11</v>
      </c>
      <c r="F5" s="65" t="s">
        <v>12</v>
      </c>
      <c r="G5" s="166"/>
      <c r="H5" s="165"/>
      <c r="I5" s="65" t="s">
        <v>11</v>
      </c>
      <c r="J5" s="65" t="s">
        <v>12</v>
      </c>
      <c r="K5" s="166"/>
      <c r="L5" s="165"/>
      <c r="M5" s="171"/>
    </row>
    <row r="6" spans="1:152" ht="45" customHeight="1">
      <c r="A6" s="154" t="s">
        <v>22</v>
      </c>
      <c r="B6" s="155">
        <v>1</v>
      </c>
      <c r="C6" s="156" t="s">
        <v>1</v>
      </c>
      <c r="D6" s="32" t="s">
        <v>46</v>
      </c>
      <c r="E6" s="69">
        <v>49968</v>
      </c>
      <c r="F6" s="69">
        <v>62521</v>
      </c>
      <c r="G6" s="28">
        <v>2488.6999999999998</v>
      </c>
      <c r="H6" s="32" t="s">
        <v>46</v>
      </c>
      <c r="I6" s="69">
        <v>61473</v>
      </c>
      <c r="J6" s="69">
        <v>63935</v>
      </c>
      <c r="K6" s="28">
        <v>2797.5</v>
      </c>
      <c r="L6" s="27">
        <v>1</v>
      </c>
      <c r="M6" s="141"/>
      <c r="N6" s="113"/>
    </row>
    <row r="7" spans="1:152" ht="60">
      <c r="A7" s="154"/>
      <c r="B7" s="155"/>
      <c r="C7" s="156"/>
      <c r="D7" s="32" t="s">
        <v>48</v>
      </c>
      <c r="E7" s="69">
        <v>58430</v>
      </c>
      <c r="F7" s="69">
        <v>61326</v>
      </c>
      <c r="G7" s="28">
        <v>6</v>
      </c>
      <c r="H7" s="32" t="s">
        <v>48</v>
      </c>
      <c r="I7" s="69">
        <v>59344</v>
      </c>
      <c r="J7" s="69">
        <v>62902</v>
      </c>
      <c r="K7" s="28">
        <v>10.9</v>
      </c>
      <c r="L7" s="27">
        <v>1</v>
      </c>
      <c r="M7" s="142"/>
      <c r="N7" s="113"/>
    </row>
    <row r="8" spans="1:152" ht="75">
      <c r="A8" s="154"/>
      <c r="B8" s="155"/>
      <c r="C8" s="156"/>
      <c r="D8" s="32" t="s">
        <v>47</v>
      </c>
      <c r="E8" s="69">
        <v>100</v>
      </c>
      <c r="F8" s="69">
        <v>100</v>
      </c>
      <c r="G8" s="28">
        <v>25.3</v>
      </c>
      <c r="H8" s="32" t="s">
        <v>47</v>
      </c>
      <c r="I8" s="69">
        <v>100</v>
      </c>
      <c r="J8" s="69">
        <v>100</v>
      </c>
      <c r="K8" s="28">
        <v>27.8</v>
      </c>
      <c r="L8" s="27">
        <v>0</v>
      </c>
      <c r="M8" s="142"/>
      <c r="N8" s="113"/>
    </row>
    <row r="9" spans="1:152">
      <c r="A9" s="154"/>
      <c r="B9" s="155"/>
      <c r="C9" s="156"/>
      <c r="D9" s="10"/>
      <c r="E9" s="11"/>
      <c r="F9" s="11"/>
      <c r="G9" s="12"/>
      <c r="H9" s="32" t="s">
        <v>88</v>
      </c>
      <c r="I9" s="25" t="s">
        <v>89</v>
      </c>
      <c r="J9" s="25" t="s">
        <v>89</v>
      </c>
      <c r="K9" s="28">
        <v>0</v>
      </c>
      <c r="L9" s="27"/>
      <c r="M9" s="143"/>
      <c r="N9" s="113"/>
    </row>
    <row r="10" spans="1:152">
      <c r="A10" s="13" t="s">
        <v>40</v>
      </c>
      <c r="B10" s="13"/>
      <c r="C10" s="13"/>
      <c r="D10" s="14"/>
      <c r="E10" s="13"/>
      <c r="F10" s="13"/>
      <c r="G10" s="15">
        <f>SUM(G6:G9)</f>
        <v>2520</v>
      </c>
      <c r="H10" s="46"/>
      <c r="I10" s="47"/>
      <c r="J10" s="47"/>
      <c r="K10" s="23">
        <f>SUM(K6:K9)</f>
        <v>2836.2000000000003</v>
      </c>
      <c r="L10" s="23">
        <f>SUM(L6:L9)</f>
        <v>2</v>
      </c>
      <c r="M10" s="63">
        <f>L10/3</f>
        <v>0.66666666666666663</v>
      </c>
      <c r="N10" s="113"/>
    </row>
    <row r="11" spans="1:152" s="5" customFormat="1" ht="46.5" customHeight="1">
      <c r="A11" s="124" t="s">
        <v>3</v>
      </c>
      <c r="B11" s="130">
        <v>2</v>
      </c>
      <c r="C11" s="127" t="s">
        <v>66</v>
      </c>
      <c r="D11" s="16" t="s">
        <v>49</v>
      </c>
      <c r="E11" s="17">
        <v>100</v>
      </c>
      <c r="F11" s="20">
        <v>100</v>
      </c>
      <c r="G11" s="18">
        <v>9290.69</v>
      </c>
      <c r="H11" s="16" t="s">
        <v>49</v>
      </c>
      <c r="I11" s="17">
        <v>100</v>
      </c>
      <c r="J11" s="20">
        <v>99.9</v>
      </c>
      <c r="K11" s="18">
        <v>8838.7999999999993</v>
      </c>
      <c r="L11" s="19">
        <v>1</v>
      </c>
      <c r="M11" s="159"/>
      <c r="N11" s="113"/>
      <c r="O11" s="9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</row>
    <row r="12" spans="1:152" s="5" customFormat="1" ht="90">
      <c r="A12" s="125"/>
      <c r="B12" s="131"/>
      <c r="C12" s="128"/>
      <c r="D12" s="16" t="s">
        <v>50</v>
      </c>
      <c r="E12" s="17">
        <v>100</v>
      </c>
      <c r="F12" s="20">
        <v>100</v>
      </c>
      <c r="G12" s="18">
        <v>70.3</v>
      </c>
      <c r="H12" s="16" t="s">
        <v>50</v>
      </c>
      <c r="I12" s="17">
        <v>100</v>
      </c>
      <c r="J12" s="20">
        <v>100</v>
      </c>
      <c r="K12" s="18">
        <v>50.5</v>
      </c>
      <c r="L12" s="19">
        <v>5</v>
      </c>
      <c r="M12" s="159"/>
      <c r="N12" s="113"/>
      <c r="O12" s="9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</row>
    <row r="13" spans="1:152" s="5" customFormat="1" ht="143.25" customHeight="1">
      <c r="A13" s="125"/>
      <c r="B13" s="131"/>
      <c r="C13" s="128"/>
      <c r="D13" s="16" t="s">
        <v>51</v>
      </c>
      <c r="E13" s="17">
        <v>70</v>
      </c>
      <c r="F13" s="20">
        <v>83</v>
      </c>
      <c r="G13" s="18">
        <v>4477.1499999999996</v>
      </c>
      <c r="H13" s="16" t="s">
        <v>51</v>
      </c>
      <c r="I13" s="17">
        <v>70</v>
      </c>
      <c r="J13" s="20">
        <v>83</v>
      </c>
      <c r="K13" s="18">
        <f>4577.3+1414.3+1500</f>
        <v>7491.6</v>
      </c>
      <c r="L13" s="19">
        <v>0</v>
      </c>
      <c r="M13" s="159"/>
      <c r="N13" s="113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</row>
    <row r="14" spans="1:152" s="5" customFormat="1" ht="51">
      <c r="A14" s="126"/>
      <c r="B14" s="132"/>
      <c r="C14" s="129"/>
      <c r="D14" s="16"/>
      <c r="E14" s="17"/>
      <c r="F14" s="20"/>
      <c r="G14" s="18"/>
      <c r="H14" s="16" t="s">
        <v>49</v>
      </c>
      <c r="I14" s="17">
        <v>100</v>
      </c>
      <c r="J14" s="20">
        <v>100</v>
      </c>
      <c r="K14" s="18">
        <v>19</v>
      </c>
      <c r="L14" s="19"/>
      <c r="M14" s="112" t="s">
        <v>25</v>
      </c>
      <c r="N14" s="113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</row>
    <row r="15" spans="1:152" s="5" customFormat="1">
      <c r="A15" s="21" t="s">
        <v>41</v>
      </c>
      <c r="B15" s="21"/>
      <c r="C15" s="21"/>
      <c r="D15" s="22"/>
      <c r="E15" s="21"/>
      <c r="F15" s="21"/>
      <c r="G15" s="23">
        <f>SUM(G11:G14)</f>
        <v>13838.14</v>
      </c>
      <c r="H15" s="46"/>
      <c r="I15" s="47"/>
      <c r="J15" s="47"/>
      <c r="K15" s="23">
        <f>SUM(K11:K14)</f>
        <v>16399.900000000001</v>
      </c>
      <c r="L15" s="23">
        <f>SUM(L11:L14)</f>
        <v>6</v>
      </c>
      <c r="M15" s="23">
        <f>L15/3</f>
        <v>2</v>
      </c>
      <c r="N15" s="113"/>
      <c r="O15" s="9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</row>
    <row r="16" spans="1:152" s="4" customFormat="1" ht="32.25" customHeight="1">
      <c r="A16" s="140" t="s">
        <v>42</v>
      </c>
      <c r="B16" s="136">
        <v>3</v>
      </c>
      <c r="C16" s="153" t="s">
        <v>63</v>
      </c>
      <c r="D16" s="68" t="s">
        <v>18</v>
      </c>
      <c r="E16" s="78">
        <v>1400</v>
      </c>
      <c r="F16" s="78">
        <v>1383</v>
      </c>
      <c r="G16" s="79">
        <v>77426.899999999994</v>
      </c>
      <c r="H16" s="24" t="s">
        <v>18</v>
      </c>
      <c r="I16" s="78">
        <v>1380</v>
      </c>
      <c r="J16" s="78">
        <v>1372</v>
      </c>
      <c r="K16" s="79">
        <v>84904.3</v>
      </c>
      <c r="L16" s="78">
        <v>0</v>
      </c>
      <c r="M16" s="151"/>
      <c r="N16" s="113"/>
      <c r="O16" s="9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</row>
    <row r="17" spans="1:152" s="4" customFormat="1" ht="60">
      <c r="A17" s="140"/>
      <c r="B17" s="136"/>
      <c r="C17" s="153"/>
      <c r="D17" s="68" t="s">
        <v>34</v>
      </c>
      <c r="E17" s="78">
        <v>6</v>
      </c>
      <c r="F17" s="78">
        <v>6</v>
      </c>
      <c r="G17" s="79">
        <v>5874.1</v>
      </c>
      <c r="H17" s="24" t="s">
        <v>34</v>
      </c>
      <c r="I17" s="78">
        <v>6</v>
      </c>
      <c r="J17" s="78">
        <v>6</v>
      </c>
      <c r="K17" s="79">
        <v>2830.9</v>
      </c>
      <c r="L17" s="78">
        <v>5</v>
      </c>
      <c r="M17" s="122"/>
      <c r="N17" s="113"/>
      <c r="O17" s="9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</row>
    <row r="18" spans="1:152" s="4" customFormat="1" ht="90">
      <c r="A18" s="140"/>
      <c r="B18" s="136"/>
      <c r="C18" s="153"/>
      <c r="D18" s="68" t="s">
        <v>35</v>
      </c>
      <c r="E18" s="78">
        <v>100</v>
      </c>
      <c r="F18" s="78">
        <v>100</v>
      </c>
      <c r="G18" s="79">
        <v>656.7</v>
      </c>
      <c r="H18" s="24" t="s">
        <v>35</v>
      </c>
      <c r="I18" s="78">
        <v>100</v>
      </c>
      <c r="J18" s="78">
        <v>100</v>
      </c>
      <c r="K18" s="79">
        <v>1358.2</v>
      </c>
      <c r="L18" s="78">
        <v>0</v>
      </c>
      <c r="M18" s="123"/>
      <c r="N18" s="113"/>
      <c r="O18" s="9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</row>
    <row r="19" spans="1:152" s="4" customFormat="1">
      <c r="A19" s="140"/>
      <c r="B19" s="136"/>
      <c r="C19" s="21" t="s">
        <v>2</v>
      </c>
      <c r="D19" s="29"/>
      <c r="E19" s="30"/>
      <c r="F19" s="30"/>
      <c r="G19" s="31">
        <f>SUM(G16:G18)</f>
        <v>83957.7</v>
      </c>
      <c r="H19" s="35"/>
      <c r="I19" s="33"/>
      <c r="J19" s="33"/>
      <c r="K19" s="31">
        <f>SUM(K16:K18)</f>
        <v>89093.4</v>
      </c>
      <c r="L19" s="21">
        <f>SUM(L16:L18)</f>
        <v>5</v>
      </c>
      <c r="M19" s="63">
        <f>L19/3</f>
        <v>1.6666666666666667</v>
      </c>
      <c r="N19" s="113"/>
      <c r="O19" s="9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</row>
    <row r="20" spans="1:152" s="4" customFormat="1" ht="46.5" hidden="1" customHeight="1">
      <c r="A20" s="140"/>
      <c r="B20" s="136">
        <v>4</v>
      </c>
      <c r="C20" s="137" t="s">
        <v>64</v>
      </c>
      <c r="D20" s="24"/>
      <c r="E20" s="25"/>
      <c r="F20" s="25"/>
      <c r="G20" s="28"/>
      <c r="H20" s="52"/>
      <c r="I20" s="50"/>
      <c r="J20" s="50"/>
      <c r="K20" s="26"/>
      <c r="L20" s="42"/>
      <c r="M20" s="151"/>
      <c r="N20" s="113"/>
      <c r="O20" s="9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</row>
    <row r="21" spans="1:152" s="4" customFormat="1" ht="90">
      <c r="A21" s="140"/>
      <c r="B21" s="136"/>
      <c r="C21" s="152"/>
      <c r="D21" s="68" t="s">
        <v>35</v>
      </c>
      <c r="E21" s="69">
        <v>100</v>
      </c>
      <c r="F21" s="69">
        <v>100</v>
      </c>
      <c r="G21" s="28">
        <v>226.7</v>
      </c>
      <c r="H21" s="24" t="s">
        <v>35</v>
      </c>
      <c r="I21" s="25">
        <v>100</v>
      </c>
      <c r="J21" s="25">
        <v>100</v>
      </c>
      <c r="K21" s="28">
        <v>866.9</v>
      </c>
      <c r="L21" s="27">
        <v>0</v>
      </c>
      <c r="M21" s="122"/>
      <c r="N21" s="113"/>
      <c r="O21" s="9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</row>
    <row r="22" spans="1:152" s="4" customFormat="1" ht="45">
      <c r="A22" s="140"/>
      <c r="B22" s="136"/>
      <c r="C22" s="152"/>
      <c r="D22" s="68" t="s">
        <v>77</v>
      </c>
      <c r="E22" s="69">
        <v>2452</v>
      </c>
      <c r="F22" s="69">
        <v>2450</v>
      </c>
      <c r="G22" s="28">
        <v>57387.5</v>
      </c>
      <c r="H22" s="24" t="s">
        <v>77</v>
      </c>
      <c r="I22" s="25">
        <v>2534</v>
      </c>
      <c r="J22" s="25">
        <v>2531</v>
      </c>
      <c r="K22" s="28">
        <v>58655.1</v>
      </c>
      <c r="L22" s="27">
        <v>1</v>
      </c>
      <c r="M22" s="122"/>
      <c r="N22" s="113"/>
      <c r="O22" s="9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</row>
    <row r="23" spans="1:152" s="4" customFormat="1" ht="60">
      <c r="A23" s="140"/>
      <c r="B23" s="136"/>
      <c r="C23" s="138"/>
      <c r="D23" s="68" t="s">
        <v>106</v>
      </c>
      <c r="E23" s="69">
        <v>2</v>
      </c>
      <c r="F23" s="69">
        <v>2</v>
      </c>
      <c r="G23" s="28">
        <v>479.5</v>
      </c>
      <c r="H23" s="68" t="s">
        <v>106</v>
      </c>
      <c r="I23" s="69">
        <v>4</v>
      </c>
      <c r="J23" s="69">
        <v>4</v>
      </c>
      <c r="K23" s="28">
        <v>2270.8000000000002</v>
      </c>
      <c r="L23" s="27">
        <v>1</v>
      </c>
      <c r="M23" s="123"/>
      <c r="N23" s="113"/>
      <c r="O23" s="9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</row>
    <row r="24" spans="1:152" s="4" customFormat="1">
      <c r="A24" s="140"/>
      <c r="B24" s="136"/>
      <c r="C24" s="21" t="s">
        <v>2</v>
      </c>
      <c r="D24" s="29"/>
      <c r="E24" s="33"/>
      <c r="F24" s="33"/>
      <c r="G24" s="23">
        <f>SUM(G20:G23)</f>
        <v>58093.7</v>
      </c>
      <c r="H24" s="29"/>
      <c r="I24" s="30"/>
      <c r="J24" s="30"/>
      <c r="K24" s="23">
        <f>SUM(K21:K23)</f>
        <v>61792.800000000003</v>
      </c>
      <c r="L24" s="21">
        <f>SUM(L20:L23)</f>
        <v>2</v>
      </c>
      <c r="M24" s="63">
        <f>L24/3</f>
        <v>0.66666666666666663</v>
      </c>
      <c r="N24" s="113"/>
      <c r="O24" s="9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</row>
    <row r="25" spans="1:152" s="4" customFormat="1" ht="63.75" customHeight="1">
      <c r="A25" s="140"/>
      <c r="B25" s="136">
        <v>5</v>
      </c>
      <c r="C25" s="82" t="s">
        <v>65</v>
      </c>
      <c r="D25" s="24" t="s">
        <v>105</v>
      </c>
      <c r="E25" s="34">
        <v>0</v>
      </c>
      <c r="F25" s="69">
        <v>0</v>
      </c>
      <c r="G25" s="28">
        <v>0</v>
      </c>
      <c r="H25" s="68" t="s">
        <v>104</v>
      </c>
      <c r="I25" s="34">
        <v>874</v>
      </c>
      <c r="J25" s="25">
        <v>874</v>
      </c>
      <c r="K25" s="28">
        <v>2612.6999999999998</v>
      </c>
      <c r="L25" s="27">
        <v>1</v>
      </c>
      <c r="M25" s="81"/>
      <c r="N25" s="113"/>
      <c r="O25" s="9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</row>
    <row r="26" spans="1:152" s="5" customFormat="1">
      <c r="A26" s="140"/>
      <c r="B26" s="136"/>
      <c r="C26" s="21" t="s">
        <v>2</v>
      </c>
      <c r="D26" s="35"/>
      <c r="E26" s="33"/>
      <c r="F26" s="33"/>
      <c r="G26" s="23">
        <f>SUM(G25)</f>
        <v>0</v>
      </c>
      <c r="H26" s="29"/>
      <c r="I26" s="30"/>
      <c r="J26" s="30"/>
      <c r="K26" s="23">
        <f>SUM(K25:K25)</f>
        <v>2612.6999999999998</v>
      </c>
      <c r="L26" s="21">
        <f>SUM(L25:L25)</f>
        <v>1</v>
      </c>
      <c r="M26" s="63">
        <f>L26/1</f>
        <v>1</v>
      </c>
      <c r="N26" s="113"/>
      <c r="O26" s="9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</row>
    <row r="27" spans="1:152" s="4" customFormat="1" ht="45" customHeight="1">
      <c r="A27" s="140"/>
      <c r="B27" s="136">
        <v>6</v>
      </c>
      <c r="C27" s="137" t="s">
        <v>20</v>
      </c>
      <c r="D27" s="68" t="s">
        <v>68</v>
      </c>
      <c r="E27" s="34">
        <v>1584</v>
      </c>
      <c r="F27" s="69">
        <v>1579</v>
      </c>
      <c r="G27" s="28">
        <v>2630.1</v>
      </c>
      <c r="H27" s="68"/>
      <c r="I27" s="34"/>
      <c r="J27" s="69"/>
      <c r="K27" s="28"/>
      <c r="L27" s="19"/>
      <c r="M27" s="120" t="s">
        <v>25</v>
      </c>
      <c r="N27" s="113"/>
      <c r="O27" s="9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</row>
    <row r="28" spans="1:152" s="4" customFormat="1" ht="122.25" customHeight="1">
      <c r="A28" s="140"/>
      <c r="B28" s="136"/>
      <c r="C28" s="138"/>
      <c r="D28" s="68"/>
      <c r="E28" s="34"/>
      <c r="F28" s="69"/>
      <c r="G28" s="28"/>
      <c r="H28" s="68" t="s">
        <v>102</v>
      </c>
      <c r="I28" s="34">
        <v>841</v>
      </c>
      <c r="J28" s="69">
        <v>847</v>
      </c>
      <c r="K28" s="28">
        <v>2074.1</v>
      </c>
      <c r="L28" s="19"/>
      <c r="M28" s="121"/>
      <c r="N28" s="113"/>
      <c r="O28" s="9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</row>
    <row r="29" spans="1:152" s="4" customFormat="1">
      <c r="A29" s="140"/>
      <c r="B29" s="136"/>
      <c r="C29" s="21" t="s">
        <v>2</v>
      </c>
      <c r="D29" s="29"/>
      <c r="E29" s="30"/>
      <c r="F29" s="33"/>
      <c r="G29" s="23">
        <f>SUM(G27)</f>
        <v>2630.1</v>
      </c>
      <c r="H29" s="35"/>
      <c r="I29" s="33"/>
      <c r="J29" s="33"/>
      <c r="K29" s="23">
        <f>SUM(K28)</f>
        <v>2074.1</v>
      </c>
      <c r="L29" s="21"/>
      <c r="M29" s="63"/>
      <c r="N29" s="113"/>
      <c r="O29" s="9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</row>
    <row r="30" spans="1:152" s="4" customFormat="1" ht="32.25" customHeight="1">
      <c r="A30" s="140" t="s">
        <v>42</v>
      </c>
      <c r="B30" s="136">
        <v>7</v>
      </c>
      <c r="C30" s="153" t="s">
        <v>19</v>
      </c>
      <c r="D30" s="32" t="s">
        <v>15</v>
      </c>
      <c r="E30" s="69">
        <v>5366</v>
      </c>
      <c r="F30" s="69">
        <v>5358</v>
      </c>
      <c r="G30" s="28">
        <v>59722.3</v>
      </c>
      <c r="H30" s="32" t="s">
        <v>15</v>
      </c>
      <c r="I30" s="25">
        <v>5423</v>
      </c>
      <c r="J30" s="25">
        <v>5414</v>
      </c>
      <c r="K30" s="28">
        <v>63620.9</v>
      </c>
      <c r="L30" s="27">
        <v>1</v>
      </c>
      <c r="M30" s="151"/>
      <c r="N30" s="113"/>
      <c r="O30" s="9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</row>
    <row r="31" spans="1:152" s="4" customFormat="1" ht="60">
      <c r="A31" s="140"/>
      <c r="B31" s="136"/>
      <c r="C31" s="153"/>
      <c r="D31" s="68" t="s">
        <v>16</v>
      </c>
      <c r="E31" s="69">
        <v>15</v>
      </c>
      <c r="F31" s="69">
        <v>15</v>
      </c>
      <c r="G31" s="28">
        <v>9470</v>
      </c>
      <c r="H31" s="68" t="s">
        <v>103</v>
      </c>
      <c r="I31" s="25">
        <v>15</v>
      </c>
      <c r="J31" s="25">
        <v>15</v>
      </c>
      <c r="K31" s="28">
        <v>11220.8</v>
      </c>
      <c r="L31" s="36">
        <v>0</v>
      </c>
      <c r="M31" s="122"/>
      <c r="N31" s="113"/>
      <c r="O31" s="9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</row>
    <row r="32" spans="1:152" s="4" customFormat="1" ht="46.5" customHeight="1">
      <c r="A32" s="140"/>
      <c r="B32" s="136"/>
      <c r="C32" s="153"/>
      <c r="D32" s="68" t="s">
        <v>17</v>
      </c>
      <c r="E32" s="69">
        <v>690</v>
      </c>
      <c r="F32" s="69">
        <v>666</v>
      </c>
      <c r="G32" s="28">
        <v>31744.2</v>
      </c>
      <c r="H32" s="24" t="s">
        <v>17</v>
      </c>
      <c r="I32" s="25">
        <v>545</v>
      </c>
      <c r="J32" s="25">
        <v>524</v>
      </c>
      <c r="K32" s="28">
        <v>32758.9</v>
      </c>
      <c r="L32" s="27">
        <v>0</v>
      </c>
      <c r="M32" s="122"/>
      <c r="N32" s="113"/>
      <c r="O32" s="9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</row>
    <row r="33" spans="1:152" s="4" customFormat="1" ht="108" customHeight="1">
      <c r="A33" s="140"/>
      <c r="B33" s="136"/>
      <c r="C33" s="153"/>
      <c r="D33" s="68" t="s">
        <v>35</v>
      </c>
      <c r="E33" s="69">
        <v>100</v>
      </c>
      <c r="F33" s="69">
        <v>100</v>
      </c>
      <c r="G33" s="28">
        <v>1729.3</v>
      </c>
      <c r="H33" s="24" t="s">
        <v>35</v>
      </c>
      <c r="I33" s="25">
        <v>100</v>
      </c>
      <c r="J33" s="25">
        <v>100</v>
      </c>
      <c r="K33" s="28">
        <v>3161</v>
      </c>
      <c r="L33" s="27">
        <v>0</v>
      </c>
      <c r="M33" s="123"/>
      <c r="N33" s="113"/>
      <c r="O33" s="9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</row>
    <row r="34" spans="1:152" s="4" customFormat="1">
      <c r="A34" s="140"/>
      <c r="B34" s="136"/>
      <c r="C34" s="21" t="s">
        <v>2</v>
      </c>
      <c r="D34" s="29"/>
      <c r="E34" s="30"/>
      <c r="F34" s="30"/>
      <c r="G34" s="23">
        <f>SUM(G30:G33)</f>
        <v>102665.8</v>
      </c>
      <c r="H34" s="29"/>
      <c r="I34" s="30"/>
      <c r="J34" s="30"/>
      <c r="K34" s="23">
        <f>SUM(K30:K33)</f>
        <v>110761.60000000001</v>
      </c>
      <c r="L34" s="21">
        <f>SUM(L30:L33)</f>
        <v>1</v>
      </c>
      <c r="M34" s="63">
        <f>L34/4</f>
        <v>0.25</v>
      </c>
      <c r="N34" s="113"/>
      <c r="O34" s="9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</row>
    <row r="35" spans="1:152" s="4" customFormat="1" ht="138.75" customHeight="1">
      <c r="A35" s="140"/>
      <c r="B35" s="136">
        <v>8</v>
      </c>
      <c r="C35" s="70" t="s">
        <v>36</v>
      </c>
      <c r="D35" s="37" t="s">
        <v>21</v>
      </c>
      <c r="E35" s="34">
        <v>20</v>
      </c>
      <c r="F35" s="34">
        <v>20</v>
      </c>
      <c r="G35" s="38">
        <v>434.2</v>
      </c>
      <c r="H35" s="37" t="s">
        <v>21</v>
      </c>
      <c r="I35" s="34">
        <v>42</v>
      </c>
      <c r="J35" s="34">
        <v>42</v>
      </c>
      <c r="K35" s="38">
        <v>1255.9000000000001</v>
      </c>
      <c r="L35" s="60">
        <v>1</v>
      </c>
      <c r="M35" s="59"/>
      <c r="N35" s="113"/>
      <c r="O35" s="9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</row>
    <row r="36" spans="1:152" s="8" customFormat="1">
      <c r="A36" s="140"/>
      <c r="B36" s="136"/>
      <c r="C36" s="21" t="s">
        <v>2</v>
      </c>
      <c r="D36" s="22"/>
      <c r="E36" s="21"/>
      <c r="F36" s="21"/>
      <c r="G36" s="23">
        <f>SUM(G35:G35)</f>
        <v>434.2</v>
      </c>
      <c r="H36" s="46"/>
      <c r="I36" s="47"/>
      <c r="J36" s="47"/>
      <c r="K36" s="23">
        <f>SUM(K35:K35)</f>
        <v>1255.9000000000001</v>
      </c>
      <c r="L36" s="61">
        <f>SUM(L35)</f>
        <v>1</v>
      </c>
      <c r="M36" s="63">
        <f>L36/1</f>
        <v>1</v>
      </c>
      <c r="N36" s="113"/>
      <c r="O36" s="9"/>
    </row>
    <row r="37" spans="1:152" s="4" customFormat="1" ht="217.5" customHeight="1">
      <c r="A37" s="146" t="s">
        <v>42</v>
      </c>
      <c r="B37" s="136">
        <v>9</v>
      </c>
      <c r="C37" s="64" t="s">
        <v>37</v>
      </c>
      <c r="D37" s="37" t="s">
        <v>38</v>
      </c>
      <c r="E37" s="34">
        <v>290</v>
      </c>
      <c r="F37" s="34">
        <v>290</v>
      </c>
      <c r="G37" s="38">
        <v>506.6</v>
      </c>
      <c r="H37" s="37" t="s">
        <v>38</v>
      </c>
      <c r="I37" s="34">
        <v>290</v>
      </c>
      <c r="J37" s="34">
        <v>290</v>
      </c>
      <c r="K37" s="38">
        <v>526.20000000000005</v>
      </c>
      <c r="L37" s="60">
        <v>0</v>
      </c>
      <c r="M37" s="77"/>
      <c r="N37" s="113"/>
      <c r="O37" s="9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</row>
    <row r="38" spans="1:152" s="8" customFormat="1">
      <c r="A38" s="147"/>
      <c r="B38" s="136"/>
      <c r="C38" s="21" t="s">
        <v>2</v>
      </c>
      <c r="D38" s="22"/>
      <c r="E38" s="21"/>
      <c r="F38" s="21"/>
      <c r="G38" s="23">
        <f>SUM(G37)</f>
        <v>506.6</v>
      </c>
      <c r="H38" s="22"/>
      <c r="I38" s="21"/>
      <c r="J38" s="21"/>
      <c r="K38" s="23">
        <f>SUM(K37)</f>
        <v>526.20000000000005</v>
      </c>
      <c r="L38" s="61">
        <f>SUM(L37)</f>
        <v>0</v>
      </c>
      <c r="M38" s="63">
        <f>L38/1</f>
        <v>0</v>
      </c>
      <c r="N38" s="113"/>
      <c r="O38" s="9"/>
    </row>
    <row r="39" spans="1:152" s="4" customFormat="1" ht="150.75" customHeight="1">
      <c r="A39" s="147"/>
      <c r="B39" s="136">
        <v>10</v>
      </c>
      <c r="C39" s="64" t="s">
        <v>39</v>
      </c>
      <c r="D39" s="37" t="s">
        <v>60</v>
      </c>
      <c r="E39" s="34">
        <v>6</v>
      </c>
      <c r="F39" s="34">
        <v>6</v>
      </c>
      <c r="G39" s="38">
        <v>264.89999999999998</v>
      </c>
      <c r="H39" s="37" t="s">
        <v>60</v>
      </c>
      <c r="I39" s="34">
        <v>10</v>
      </c>
      <c r="J39" s="34">
        <v>8</v>
      </c>
      <c r="K39" s="38">
        <v>254.4</v>
      </c>
      <c r="L39" s="62">
        <v>10</v>
      </c>
      <c r="M39" s="59"/>
      <c r="N39" s="113"/>
      <c r="O39" s="9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</row>
    <row r="40" spans="1:152" s="8" customFormat="1">
      <c r="A40" s="147"/>
      <c r="B40" s="136"/>
      <c r="C40" s="21" t="s">
        <v>2</v>
      </c>
      <c r="D40" s="22"/>
      <c r="E40" s="21"/>
      <c r="F40" s="21"/>
      <c r="G40" s="23">
        <f>SUM(G39)</f>
        <v>264.89999999999998</v>
      </c>
      <c r="H40" s="22"/>
      <c r="I40" s="21"/>
      <c r="J40" s="21"/>
      <c r="K40" s="23">
        <f>SUM(K39)</f>
        <v>254.4</v>
      </c>
      <c r="L40" s="61">
        <f>SUM(L39:L39)</f>
        <v>10</v>
      </c>
      <c r="M40" s="63">
        <f>L40/1</f>
        <v>10</v>
      </c>
      <c r="N40" s="113"/>
      <c r="O40" s="9"/>
    </row>
    <row r="41" spans="1:152" s="8" customFormat="1" ht="30">
      <c r="A41" s="147"/>
      <c r="B41" s="144">
        <v>11</v>
      </c>
      <c r="C41" s="133" t="s">
        <v>78</v>
      </c>
      <c r="D41" s="85" t="s">
        <v>79</v>
      </c>
      <c r="E41" s="36">
        <v>71</v>
      </c>
      <c r="F41" s="36">
        <v>69</v>
      </c>
      <c r="G41" s="38">
        <v>4035.4</v>
      </c>
      <c r="H41" s="85" t="s">
        <v>79</v>
      </c>
      <c r="I41" s="36">
        <v>70</v>
      </c>
      <c r="J41" s="36">
        <v>71</v>
      </c>
      <c r="K41" s="38">
        <v>4344.3</v>
      </c>
      <c r="L41" s="60">
        <v>1</v>
      </c>
      <c r="M41" s="149"/>
      <c r="N41" s="113"/>
      <c r="O41" s="9"/>
    </row>
    <row r="42" spans="1:152" s="8" customFormat="1" ht="90">
      <c r="A42" s="148"/>
      <c r="B42" s="145"/>
      <c r="C42" s="135"/>
      <c r="D42" s="85" t="s">
        <v>35</v>
      </c>
      <c r="E42" s="36">
        <v>100</v>
      </c>
      <c r="F42" s="36">
        <v>100</v>
      </c>
      <c r="G42" s="38">
        <v>0</v>
      </c>
      <c r="H42" s="85" t="s">
        <v>35</v>
      </c>
      <c r="I42" s="36">
        <v>100</v>
      </c>
      <c r="J42" s="19">
        <v>100</v>
      </c>
      <c r="K42" s="18">
        <v>0</v>
      </c>
      <c r="L42" s="119">
        <v>1</v>
      </c>
      <c r="M42" s="150"/>
      <c r="N42" s="113"/>
      <c r="O42" s="9"/>
    </row>
    <row r="43" spans="1:152" s="8" customFormat="1">
      <c r="A43" s="83"/>
      <c r="B43" s="84"/>
      <c r="C43" s="21" t="s">
        <v>2</v>
      </c>
      <c r="D43" s="22"/>
      <c r="E43" s="21"/>
      <c r="F43" s="21"/>
      <c r="G43" s="23">
        <f>SUM(G41:G42)</f>
        <v>4035.4</v>
      </c>
      <c r="H43" s="22"/>
      <c r="I43" s="21"/>
      <c r="J43" s="21"/>
      <c r="K43" s="23">
        <f>SUM(K41:K42)</f>
        <v>4344.3</v>
      </c>
      <c r="L43" s="23">
        <f>SUM(L41:L42)</f>
        <v>2</v>
      </c>
      <c r="M43" s="63">
        <f>L43/2</f>
        <v>1</v>
      </c>
      <c r="N43" s="113"/>
      <c r="O43" s="9"/>
    </row>
    <row r="44" spans="1:152" s="5" customFormat="1">
      <c r="A44" s="167" t="s">
        <v>27</v>
      </c>
      <c r="B44" s="167"/>
      <c r="C44" s="167"/>
      <c r="D44" s="22"/>
      <c r="E44" s="21"/>
      <c r="F44" s="21"/>
      <c r="G44" s="23">
        <f>G19+G24+G26+G29+G34+G36+G38+G40+G43</f>
        <v>252588.4</v>
      </c>
      <c r="H44" s="46"/>
      <c r="I44" s="47"/>
      <c r="J44" s="47"/>
      <c r="K44" s="23">
        <f>K19+K24+K26+K29+K34+K36+K38+K40+K43</f>
        <v>272715.40000000008</v>
      </c>
      <c r="L44" s="48"/>
      <c r="M44" s="48"/>
      <c r="N44" s="113"/>
      <c r="O44" s="9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</row>
    <row r="45" spans="1:152" s="6" customFormat="1" ht="61.5" customHeight="1">
      <c r="A45" s="140" t="s">
        <v>43</v>
      </c>
      <c r="B45" s="139">
        <v>12</v>
      </c>
      <c r="C45" s="133" t="s">
        <v>55</v>
      </c>
      <c r="D45" s="37" t="s">
        <v>52</v>
      </c>
      <c r="E45" s="34">
        <v>0</v>
      </c>
      <c r="F45" s="34">
        <v>0</v>
      </c>
      <c r="G45" s="158">
        <v>239.4</v>
      </c>
      <c r="H45" s="37"/>
      <c r="I45" s="34"/>
      <c r="J45" s="34"/>
      <c r="K45" s="158"/>
      <c r="L45" s="160"/>
      <c r="M45" s="120" t="s">
        <v>25</v>
      </c>
      <c r="N45" s="113"/>
      <c r="O45" s="9"/>
    </row>
    <row r="46" spans="1:152" s="6" customFormat="1" ht="62.25" customHeight="1">
      <c r="A46" s="140"/>
      <c r="B46" s="139"/>
      <c r="C46" s="134"/>
      <c r="D46" s="37" t="s">
        <v>53</v>
      </c>
      <c r="E46" s="34">
        <v>0</v>
      </c>
      <c r="F46" s="34">
        <v>0</v>
      </c>
      <c r="G46" s="158"/>
      <c r="H46" s="37"/>
      <c r="I46" s="34"/>
      <c r="J46" s="34"/>
      <c r="K46" s="158"/>
      <c r="L46" s="160"/>
      <c r="M46" s="164"/>
      <c r="N46" s="113"/>
      <c r="O46" s="9"/>
    </row>
    <row r="47" spans="1:152" s="6" customFormat="1" ht="90">
      <c r="A47" s="140"/>
      <c r="B47" s="139"/>
      <c r="C47" s="135"/>
      <c r="D47" s="37"/>
      <c r="E47" s="34"/>
      <c r="F47" s="34"/>
      <c r="G47" s="86"/>
      <c r="H47" s="16" t="s">
        <v>85</v>
      </c>
      <c r="I47" s="34">
        <v>1</v>
      </c>
      <c r="J47" s="34">
        <v>1</v>
      </c>
      <c r="K47" s="86">
        <v>189.4</v>
      </c>
      <c r="L47" s="90"/>
      <c r="M47" s="121"/>
      <c r="N47" s="113"/>
      <c r="O47" s="9"/>
    </row>
    <row r="48" spans="1:152" s="5" customFormat="1">
      <c r="A48" s="140"/>
      <c r="B48" s="139"/>
      <c r="C48" s="21" t="s">
        <v>2</v>
      </c>
      <c r="D48" s="22"/>
      <c r="E48" s="40"/>
      <c r="F48" s="40"/>
      <c r="G48" s="23">
        <f>SUM(G45)</f>
        <v>239.4</v>
      </c>
      <c r="H48" s="46"/>
      <c r="I48" s="56"/>
      <c r="J48" s="56"/>
      <c r="K48" s="23">
        <f>SUM(K45:K47)</f>
        <v>189.4</v>
      </c>
      <c r="L48" s="21"/>
      <c r="M48" s="63"/>
      <c r="N48" s="113"/>
      <c r="O48" s="9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</row>
    <row r="49" spans="1:152" s="6" customFormat="1" ht="243.75" customHeight="1">
      <c r="A49" s="140" t="s">
        <v>43</v>
      </c>
      <c r="B49" s="139">
        <v>13</v>
      </c>
      <c r="C49" s="93" t="s">
        <v>96</v>
      </c>
      <c r="D49" s="41" t="s">
        <v>54</v>
      </c>
      <c r="E49" s="34">
        <v>50000</v>
      </c>
      <c r="F49" s="34">
        <v>50000</v>
      </c>
      <c r="G49" s="38">
        <v>910</v>
      </c>
      <c r="H49" s="41" t="s">
        <v>54</v>
      </c>
      <c r="I49" s="34">
        <v>50000</v>
      </c>
      <c r="J49" s="34">
        <v>50000</v>
      </c>
      <c r="K49" s="38">
        <v>910</v>
      </c>
      <c r="L49" s="36">
        <v>1</v>
      </c>
      <c r="M49" s="59"/>
      <c r="N49" s="113"/>
      <c r="O49" s="9"/>
    </row>
    <row r="50" spans="1:152" s="5" customFormat="1">
      <c r="A50" s="140"/>
      <c r="B50" s="139"/>
      <c r="C50" s="21" t="s">
        <v>2</v>
      </c>
      <c r="D50" s="22"/>
      <c r="E50" s="40"/>
      <c r="F50" s="40"/>
      <c r="G50" s="23">
        <f>SUM(G49)</f>
        <v>910</v>
      </c>
      <c r="H50" s="22"/>
      <c r="I50" s="40"/>
      <c r="J50" s="40"/>
      <c r="K50" s="23">
        <f>SUM(K49)</f>
        <v>910</v>
      </c>
      <c r="L50" s="21">
        <f>SUM(L48:L49)</f>
        <v>1</v>
      </c>
      <c r="M50" s="63">
        <f>L50/1</f>
        <v>1</v>
      </c>
      <c r="N50" s="113"/>
      <c r="O50" s="9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</row>
    <row r="51" spans="1:152" s="6" customFormat="1" ht="95.25" customHeight="1">
      <c r="A51" s="140"/>
      <c r="B51" s="139">
        <v>14</v>
      </c>
      <c r="C51" s="72" t="s">
        <v>28</v>
      </c>
      <c r="D51" s="41" t="s">
        <v>71</v>
      </c>
      <c r="E51" s="34">
        <v>19</v>
      </c>
      <c r="F51" s="34">
        <v>19</v>
      </c>
      <c r="G51" s="38">
        <v>109.2</v>
      </c>
      <c r="H51" s="41" t="s">
        <v>95</v>
      </c>
      <c r="I51" s="34">
        <v>18</v>
      </c>
      <c r="J51" s="34">
        <v>18</v>
      </c>
      <c r="K51" s="38">
        <v>103.4</v>
      </c>
      <c r="L51" s="36">
        <v>1</v>
      </c>
      <c r="M51" s="73"/>
      <c r="N51" s="113"/>
      <c r="O51" s="9"/>
    </row>
    <row r="52" spans="1:152" s="5" customFormat="1">
      <c r="A52" s="140"/>
      <c r="B52" s="139"/>
      <c r="C52" s="21" t="s">
        <v>2</v>
      </c>
      <c r="D52" s="22"/>
      <c r="E52" s="21"/>
      <c r="F52" s="21"/>
      <c r="G52" s="23">
        <f>SUM(G51:G51)</f>
        <v>109.2</v>
      </c>
      <c r="H52" s="46"/>
      <c r="I52" s="47"/>
      <c r="J52" s="47"/>
      <c r="K52" s="23">
        <f>SUM(K51:K51)</f>
        <v>103.4</v>
      </c>
      <c r="L52" s="21">
        <f>SUM(L51)</f>
        <v>1</v>
      </c>
      <c r="M52" s="63">
        <f>L52/1</f>
        <v>1</v>
      </c>
      <c r="N52" s="113"/>
      <c r="O52" s="9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</row>
    <row r="53" spans="1:152" s="6" customFormat="1" ht="210">
      <c r="A53" s="140"/>
      <c r="B53" s="133">
        <v>15</v>
      </c>
      <c r="C53" s="92" t="s">
        <v>99</v>
      </c>
      <c r="D53" s="41"/>
      <c r="E53" s="34"/>
      <c r="F53" s="34"/>
      <c r="G53" s="96"/>
      <c r="H53" s="41" t="s">
        <v>100</v>
      </c>
      <c r="I53" s="34">
        <v>53</v>
      </c>
      <c r="J53" s="34">
        <v>53</v>
      </c>
      <c r="K53" s="96">
        <v>334.5</v>
      </c>
      <c r="L53" s="91"/>
      <c r="M53" s="105" t="s">
        <v>25</v>
      </c>
      <c r="N53" s="113"/>
      <c r="O53" s="9"/>
    </row>
    <row r="54" spans="1:152" s="5" customFormat="1">
      <c r="A54" s="140"/>
      <c r="B54" s="135"/>
      <c r="C54" s="21" t="s">
        <v>2</v>
      </c>
      <c r="D54" s="22"/>
      <c r="E54" s="21"/>
      <c r="F54" s="21"/>
      <c r="G54" s="23"/>
      <c r="H54" s="46"/>
      <c r="I54" s="47"/>
      <c r="J54" s="47"/>
      <c r="K54" s="23">
        <f>K53</f>
        <v>334.5</v>
      </c>
      <c r="L54" s="21"/>
      <c r="M54" s="106"/>
      <c r="N54" s="113"/>
      <c r="O54" s="9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</row>
    <row r="55" spans="1:152" s="4" customFormat="1" ht="111" customHeight="1">
      <c r="A55" s="140"/>
      <c r="B55" s="137">
        <v>16</v>
      </c>
      <c r="C55" s="137" t="s">
        <v>45</v>
      </c>
      <c r="D55" s="109" t="s">
        <v>82</v>
      </c>
      <c r="E55" s="69">
        <v>366</v>
      </c>
      <c r="F55" s="69">
        <v>365</v>
      </c>
      <c r="G55" s="79">
        <v>2968.4</v>
      </c>
      <c r="H55" s="109" t="s">
        <v>82</v>
      </c>
      <c r="I55" s="69">
        <v>365</v>
      </c>
      <c r="J55" s="69">
        <v>365</v>
      </c>
      <c r="K55" s="94">
        <v>2716</v>
      </c>
      <c r="L55" s="78">
        <v>5</v>
      </c>
      <c r="M55" s="151"/>
      <c r="N55" s="113"/>
      <c r="O55" s="9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</row>
    <row r="56" spans="1:152" s="4" customFormat="1" ht="60">
      <c r="A56" s="140"/>
      <c r="B56" s="152"/>
      <c r="C56" s="152"/>
      <c r="D56" s="109" t="s">
        <v>101</v>
      </c>
      <c r="E56" s="69">
        <v>200</v>
      </c>
      <c r="F56" s="69">
        <v>855</v>
      </c>
      <c r="G56" s="79">
        <v>470.1</v>
      </c>
      <c r="H56" s="109"/>
      <c r="I56" s="69"/>
      <c r="J56" s="69"/>
      <c r="K56" s="80"/>
      <c r="L56" s="78"/>
      <c r="M56" s="123"/>
      <c r="N56" s="113"/>
      <c r="O56" s="9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</row>
    <row r="57" spans="1:152" s="4" customFormat="1" ht="51">
      <c r="A57" s="140"/>
      <c r="B57" s="152"/>
      <c r="C57" s="138"/>
      <c r="D57" s="88"/>
      <c r="E57" s="69"/>
      <c r="F57" s="69"/>
      <c r="G57" s="87"/>
      <c r="H57" s="95" t="s">
        <v>90</v>
      </c>
      <c r="I57" s="69">
        <v>1</v>
      </c>
      <c r="J57" s="69">
        <v>1</v>
      </c>
      <c r="K57" s="94">
        <v>771.3</v>
      </c>
      <c r="L57" s="89"/>
      <c r="M57" s="115" t="s">
        <v>25</v>
      </c>
      <c r="N57" s="113"/>
      <c r="O57" s="9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</row>
    <row r="58" spans="1:152" s="5" customFormat="1">
      <c r="A58" s="140"/>
      <c r="B58" s="138"/>
      <c r="C58" s="21" t="s">
        <v>2</v>
      </c>
      <c r="D58" s="22"/>
      <c r="E58" s="21"/>
      <c r="F58" s="21"/>
      <c r="G58" s="23">
        <f>SUM(G55:G57)</f>
        <v>3438.5</v>
      </c>
      <c r="H58" s="46"/>
      <c r="I58" s="47"/>
      <c r="J58" s="47"/>
      <c r="K58" s="23">
        <f>SUM(K55:K57)</f>
        <v>3487.3</v>
      </c>
      <c r="L58" s="21">
        <f>SUM(L55:L56)</f>
        <v>5</v>
      </c>
      <c r="M58" s="63">
        <f>L58/1</f>
        <v>5</v>
      </c>
      <c r="N58" s="113"/>
      <c r="O58" s="9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</row>
    <row r="59" spans="1:152" s="100" customFormat="1" ht="216.75" customHeight="1">
      <c r="A59" s="140"/>
      <c r="B59" s="127">
        <v>17</v>
      </c>
      <c r="C59" s="110" t="s">
        <v>97</v>
      </c>
      <c r="D59" s="101"/>
      <c r="E59" s="98"/>
      <c r="F59" s="98"/>
      <c r="G59" s="99"/>
      <c r="H59" s="101" t="s">
        <v>109</v>
      </c>
      <c r="I59" s="104">
        <v>100</v>
      </c>
      <c r="J59" s="104">
        <v>0</v>
      </c>
      <c r="K59" s="103">
        <v>0</v>
      </c>
      <c r="L59" s="104"/>
      <c r="M59" s="102" t="s">
        <v>98</v>
      </c>
      <c r="N59" s="113"/>
      <c r="O59" s="9"/>
    </row>
    <row r="60" spans="1:152" s="100" customFormat="1">
      <c r="A60" s="140"/>
      <c r="B60" s="129"/>
      <c r="C60" s="21" t="s">
        <v>2</v>
      </c>
      <c r="D60" s="22"/>
      <c r="E60" s="21"/>
      <c r="F60" s="21"/>
      <c r="G60" s="23"/>
      <c r="H60" s="46"/>
      <c r="I60" s="47"/>
      <c r="J60" s="47"/>
      <c r="K60" s="23">
        <f>K59</f>
        <v>0</v>
      </c>
      <c r="L60" s="23"/>
      <c r="M60" s="97"/>
      <c r="N60" s="113"/>
      <c r="O60" s="9"/>
    </row>
    <row r="61" spans="1:152" s="4" customFormat="1" ht="62.25" customHeight="1">
      <c r="A61" s="140"/>
      <c r="B61" s="136">
        <v>18</v>
      </c>
      <c r="C61" s="137" t="s">
        <v>62</v>
      </c>
      <c r="D61" s="68" t="s">
        <v>91</v>
      </c>
      <c r="E61" s="43">
        <v>1</v>
      </c>
      <c r="F61" s="43">
        <v>1</v>
      </c>
      <c r="G61" s="18">
        <v>1602.2</v>
      </c>
      <c r="H61" s="68" t="s">
        <v>91</v>
      </c>
      <c r="I61" s="43">
        <v>1</v>
      </c>
      <c r="J61" s="43">
        <v>1</v>
      </c>
      <c r="K61" s="18">
        <v>1262.0999999999999</v>
      </c>
      <c r="L61" s="19">
        <v>5</v>
      </c>
      <c r="M61" s="161"/>
      <c r="N61" s="113"/>
      <c r="O61" s="9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</row>
    <row r="62" spans="1:152" s="5" customFormat="1" ht="46.5" customHeight="1">
      <c r="A62" s="140"/>
      <c r="B62" s="136"/>
      <c r="C62" s="152"/>
      <c r="D62" s="68" t="s">
        <v>59</v>
      </c>
      <c r="E62" s="43">
        <v>3</v>
      </c>
      <c r="F62" s="43">
        <v>3</v>
      </c>
      <c r="G62" s="18">
        <v>4049.3</v>
      </c>
      <c r="H62" s="68" t="s">
        <v>92</v>
      </c>
      <c r="I62" s="43">
        <v>5</v>
      </c>
      <c r="J62" s="43">
        <v>5</v>
      </c>
      <c r="K62" s="18">
        <v>6867.6</v>
      </c>
      <c r="L62" s="19">
        <v>1</v>
      </c>
      <c r="M62" s="162"/>
      <c r="N62" s="113"/>
      <c r="O62" s="9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</row>
    <row r="63" spans="1:152" s="5" customFormat="1" ht="63" customHeight="1">
      <c r="A63" s="140"/>
      <c r="B63" s="136"/>
      <c r="C63" s="152"/>
      <c r="D63" s="68" t="s">
        <v>67</v>
      </c>
      <c r="E63" s="43">
        <v>1</v>
      </c>
      <c r="F63" s="43">
        <v>1</v>
      </c>
      <c r="G63" s="18">
        <v>1237.5</v>
      </c>
      <c r="H63" s="68" t="s">
        <v>67</v>
      </c>
      <c r="I63" s="43">
        <v>1</v>
      </c>
      <c r="J63" s="43">
        <v>1</v>
      </c>
      <c r="K63" s="18">
        <v>5560.8</v>
      </c>
      <c r="L63" s="19">
        <v>0</v>
      </c>
      <c r="M63" s="162"/>
      <c r="N63" s="113"/>
      <c r="O63" s="9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</row>
    <row r="64" spans="1:152" s="5" customFormat="1" ht="45" customHeight="1">
      <c r="A64" s="140"/>
      <c r="B64" s="136"/>
      <c r="C64" s="152"/>
      <c r="D64" s="68" t="s">
        <v>73</v>
      </c>
      <c r="E64" s="43">
        <v>2</v>
      </c>
      <c r="F64" s="43">
        <v>2</v>
      </c>
      <c r="G64" s="18">
        <v>1332.9</v>
      </c>
      <c r="H64" s="68"/>
      <c r="I64" s="43"/>
      <c r="J64" s="43"/>
      <c r="K64" s="18"/>
      <c r="L64" s="19"/>
      <c r="M64" s="162"/>
      <c r="N64" s="113"/>
      <c r="O64" s="9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</row>
    <row r="65" spans="1:152" s="5" customFormat="1" ht="48" customHeight="1">
      <c r="A65" s="140"/>
      <c r="B65" s="136"/>
      <c r="C65" s="152"/>
      <c r="D65" s="68" t="s">
        <v>72</v>
      </c>
      <c r="E65" s="34">
        <v>600</v>
      </c>
      <c r="F65" s="34">
        <v>600</v>
      </c>
      <c r="G65" s="38">
        <v>480</v>
      </c>
      <c r="H65" s="68" t="s">
        <v>72</v>
      </c>
      <c r="I65" s="34">
        <v>275</v>
      </c>
      <c r="J65" s="34">
        <v>275</v>
      </c>
      <c r="K65" s="38">
        <v>150</v>
      </c>
      <c r="L65" s="36">
        <v>1</v>
      </c>
      <c r="M65" s="162"/>
      <c r="N65" s="113"/>
      <c r="O65" s="9"/>
      <c r="P65" s="67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</row>
    <row r="66" spans="1:152" s="5" customFormat="1" ht="51.75" customHeight="1">
      <c r="A66" s="140"/>
      <c r="B66" s="136"/>
      <c r="C66" s="152"/>
      <c r="D66" s="68" t="s">
        <v>75</v>
      </c>
      <c r="E66" s="43">
        <v>1</v>
      </c>
      <c r="F66" s="43">
        <v>1</v>
      </c>
      <c r="G66" s="18">
        <v>165</v>
      </c>
      <c r="H66" s="68"/>
      <c r="I66" s="43"/>
      <c r="J66" s="43"/>
      <c r="K66" s="18"/>
      <c r="L66" s="19"/>
      <c r="M66" s="162"/>
      <c r="N66" s="113"/>
      <c r="O66" s="9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</row>
    <row r="67" spans="1:152" s="5" customFormat="1" ht="30.75" customHeight="1">
      <c r="A67" s="140"/>
      <c r="B67" s="136"/>
      <c r="C67" s="152"/>
      <c r="D67" s="68" t="s">
        <v>74</v>
      </c>
      <c r="E67" s="43">
        <v>1</v>
      </c>
      <c r="F67" s="43">
        <v>1</v>
      </c>
      <c r="G67" s="18">
        <v>10</v>
      </c>
      <c r="H67" s="68"/>
      <c r="I67" s="43"/>
      <c r="J67" s="43"/>
      <c r="K67" s="18"/>
      <c r="L67" s="19"/>
      <c r="M67" s="163"/>
      <c r="N67" s="113"/>
      <c r="O67" s="9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</row>
    <row r="68" spans="1:152" s="5" customFormat="1" ht="71.25" customHeight="1">
      <c r="A68" s="140"/>
      <c r="B68" s="136"/>
      <c r="C68" s="138"/>
      <c r="D68" s="68"/>
      <c r="E68" s="43"/>
      <c r="F68" s="43"/>
      <c r="G68" s="18"/>
      <c r="H68" s="68" t="s">
        <v>93</v>
      </c>
      <c r="I68" s="43">
        <v>2</v>
      </c>
      <c r="J68" s="43">
        <v>2</v>
      </c>
      <c r="K68" s="18">
        <v>23</v>
      </c>
      <c r="L68" s="19"/>
      <c r="M68" s="114" t="s">
        <v>25</v>
      </c>
      <c r="N68" s="113"/>
      <c r="O68" s="9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</row>
    <row r="69" spans="1:152" s="5" customFormat="1">
      <c r="A69" s="140"/>
      <c r="B69" s="136"/>
      <c r="C69" s="21" t="s">
        <v>2</v>
      </c>
      <c r="D69" s="22"/>
      <c r="E69" s="21"/>
      <c r="F69" s="21"/>
      <c r="G69" s="23">
        <f>SUM(G61:G68)</f>
        <v>8876.9</v>
      </c>
      <c r="H69" s="22"/>
      <c r="I69" s="21"/>
      <c r="J69" s="21"/>
      <c r="K69" s="23">
        <f>SUM(K61:K68)</f>
        <v>13863.5</v>
      </c>
      <c r="L69" s="23">
        <f>SUM(L61:L68)</f>
        <v>7</v>
      </c>
      <c r="M69" s="63">
        <f>L69/4</f>
        <v>1.75</v>
      </c>
      <c r="N69" s="113"/>
      <c r="O69" s="9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</row>
    <row r="70" spans="1:152" s="4" customFormat="1" ht="30" hidden="1" customHeight="1">
      <c r="A70" s="140" t="s">
        <v>43</v>
      </c>
      <c r="B70" s="136">
        <v>19</v>
      </c>
      <c r="C70" s="127" t="s">
        <v>31</v>
      </c>
      <c r="D70" s="44"/>
      <c r="E70" s="43"/>
      <c r="F70" s="43"/>
      <c r="G70" s="71"/>
      <c r="H70" s="45"/>
      <c r="I70" s="57"/>
      <c r="J70" s="57"/>
      <c r="K70" s="58"/>
      <c r="L70" s="19"/>
      <c r="M70" s="107"/>
      <c r="N70" s="113"/>
      <c r="O70" s="9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</row>
    <row r="71" spans="1:152" s="4" customFormat="1" ht="15" hidden="1" customHeight="1">
      <c r="A71" s="147"/>
      <c r="B71" s="136"/>
      <c r="C71" s="128"/>
      <c r="D71" s="44"/>
      <c r="E71" s="43"/>
      <c r="F71" s="43"/>
      <c r="G71" s="74"/>
      <c r="H71" s="45"/>
      <c r="I71" s="57"/>
      <c r="J71" s="57"/>
      <c r="K71" s="58"/>
      <c r="L71" s="19"/>
      <c r="M71" s="108"/>
      <c r="N71" s="113"/>
      <c r="O71" s="9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</row>
    <row r="72" spans="1:152" s="4" customFormat="1" ht="15" customHeight="1">
      <c r="A72" s="147"/>
      <c r="B72" s="136"/>
      <c r="C72" s="128"/>
      <c r="D72" s="44"/>
      <c r="E72" s="43"/>
      <c r="F72" s="43"/>
      <c r="G72" s="74"/>
      <c r="H72" s="45"/>
      <c r="I72" s="57"/>
      <c r="J72" s="57"/>
      <c r="K72" s="58"/>
      <c r="L72" s="19"/>
      <c r="M72" s="108"/>
      <c r="N72" s="113"/>
      <c r="O72" s="9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</row>
    <row r="73" spans="1:152" s="4" customFormat="1" ht="75">
      <c r="A73" s="147"/>
      <c r="B73" s="136"/>
      <c r="C73" s="128"/>
      <c r="D73" s="44" t="s">
        <v>61</v>
      </c>
      <c r="E73" s="43">
        <v>80</v>
      </c>
      <c r="F73" s="43">
        <v>82</v>
      </c>
      <c r="G73" s="18">
        <v>155.4</v>
      </c>
      <c r="H73" s="44" t="s">
        <v>61</v>
      </c>
      <c r="I73" s="43">
        <v>80</v>
      </c>
      <c r="J73" s="43">
        <v>100</v>
      </c>
      <c r="K73" s="18">
        <v>215.6</v>
      </c>
      <c r="L73" s="19">
        <v>1</v>
      </c>
      <c r="M73" s="122"/>
      <c r="N73" s="113"/>
      <c r="O73" s="9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</row>
    <row r="74" spans="1:152" s="4" customFormat="1" ht="90">
      <c r="A74" s="147"/>
      <c r="B74" s="136"/>
      <c r="C74" s="129"/>
      <c r="D74" s="44" t="s">
        <v>76</v>
      </c>
      <c r="E74" s="43">
        <v>2</v>
      </c>
      <c r="F74" s="43">
        <v>1</v>
      </c>
      <c r="G74" s="18">
        <v>216.4</v>
      </c>
      <c r="H74" s="44"/>
      <c r="I74" s="43"/>
      <c r="J74" s="43"/>
      <c r="K74" s="18"/>
      <c r="L74" s="19"/>
      <c r="M74" s="123"/>
      <c r="N74" s="113"/>
      <c r="O74" s="9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</row>
    <row r="75" spans="1:152" s="4" customFormat="1" ht="15.75" customHeight="1">
      <c r="A75" s="148"/>
      <c r="B75" s="136"/>
      <c r="C75" s="21" t="s">
        <v>2</v>
      </c>
      <c r="D75" s="46"/>
      <c r="E75" s="47"/>
      <c r="F75" s="47"/>
      <c r="G75" s="23">
        <f>SUM(G73:G74)</f>
        <v>371.8</v>
      </c>
      <c r="H75" s="46"/>
      <c r="I75" s="47"/>
      <c r="J75" s="47"/>
      <c r="K75" s="23">
        <f>SUM(K73:K74)</f>
        <v>215.6</v>
      </c>
      <c r="L75" s="21">
        <f>SUM(L70:L73)</f>
        <v>1</v>
      </c>
      <c r="M75" s="63">
        <f>L75/1</f>
        <v>1</v>
      </c>
      <c r="N75" s="113"/>
      <c r="O75" s="9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</row>
    <row r="76" spans="1:152" s="5" customFormat="1">
      <c r="A76" s="21" t="s">
        <v>26</v>
      </c>
      <c r="B76" s="21"/>
      <c r="C76" s="21"/>
      <c r="D76" s="22"/>
      <c r="E76" s="21"/>
      <c r="F76" s="21"/>
      <c r="G76" s="23">
        <f>G48+G50+G52+G58+G69+G75</f>
        <v>13945.8</v>
      </c>
      <c r="H76" s="46"/>
      <c r="I76" s="47"/>
      <c r="J76" s="47"/>
      <c r="K76" s="23">
        <f>K48+K50+K52+K58+K69+K75+K54</f>
        <v>19103.699999999997</v>
      </c>
      <c r="L76" s="55"/>
      <c r="M76" s="55"/>
      <c r="N76" s="113"/>
      <c r="O76" s="9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</row>
    <row r="77" spans="1:152" s="4" customFormat="1" ht="318" customHeight="1">
      <c r="A77" s="137" t="s">
        <v>44</v>
      </c>
      <c r="B77" s="153">
        <v>20</v>
      </c>
      <c r="C77" s="111" t="s">
        <v>108</v>
      </c>
      <c r="D77" s="41" t="s">
        <v>33</v>
      </c>
      <c r="E77" s="36">
        <v>207220</v>
      </c>
      <c r="F77" s="36">
        <v>154830</v>
      </c>
      <c r="G77" s="38">
        <v>7049.1</v>
      </c>
      <c r="H77" s="41" t="s">
        <v>33</v>
      </c>
      <c r="I77" s="36">
        <v>207220</v>
      </c>
      <c r="J77" s="36">
        <v>140323</v>
      </c>
      <c r="K77" s="38">
        <v>9391.5</v>
      </c>
      <c r="L77" s="60">
        <v>0</v>
      </c>
      <c r="M77" s="59"/>
      <c r="N77" s="113"/>
      <c r="O77" s="9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</row>
    <row r="78" spans="1:152" s="4" customFormat="1">
      <c r="A78" s="152"/>
      <c r="B78" s="153"/>
      <c r="C78" s="39" t="s">
        <v>2</v>
      </c>
      <c r="D78" s="29"/>
      <c r="E78" s="48"/>
      <c r="F78" s="48"/>
      <c r="G78" s="23">
        <f>SUM(G77)</f>
        <v>7049.1</v>
      </c>
      <c r="H78" s="29"/>
      <c r="I78" s="48"/>
      <c r="J78" s="48"/>
      <c r="K78" s="23">
        <f>SUM(K77)</f>
        <v>9391.5</v>
      </c>
      <c r="L78" s="21">
        <f>SUM(L77)</f>
        <v>0</v>
      </c>
      <c r="M78" s="63">
        <f>L78/1</f>
        <v>0</v>
      </c>
      <c r="N78" s="113"/>
      <c r="O78" s="9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</row>
    <row r="79" spans="1:152" s="4" customFormat="1" ht="77.25" hidden="1" customHeight="1">
      <c r="A79" s="152"/>
      <c r="B79" s="136">
        <v>20</v>
      </c>
      <c r="C79" s="127" t="s">
        <v>56</v>
      </c>
      <c r="D79" s="44">
        <v>0</v>
      </c>
      <c r="E79" s="19">
        <v>0</v>
      </c>
      <c r="F79" s="19">
        <v>0</v>
      </c>
      <c r="G79" s="18">
        <v>0</v>
      </c>
      <c r="H79" s="45"/>
      <c r="I79" s="75"/>
      <c r="J79" s="75"/>
      <c r="K79" s="76"/>
      <c r="L79" s="19"/>
      <c r="M79" s="151" t="s">
        <v>25</v>
      </c>
      <c r="N79" s="113"/>
      <c r="O79" s="9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</row>
    <row r="80" spans="1:152" s="4" customFormat="1" ht="75" hidden="1" customHeight="1">
      <c r="A80" s="152"/>
      <c r="B80" s="136"/>
      <c r="C80" s="128"/>
      <c r="D80" s="44">
        <v>0</v>
      </c>
      <c r="E80" s="19">
        <v>0</v>
      </c>
      <c r="F80" s="19">
        <v>0</v>
      </c>
      <c r="G80" s="18">
        <v>0</v>
      </c>
      <c r="H80" s="45"/>
      <c r="I80" s="75"/>
      <c r="J80" s="75"/>
      <c r="K80" s="76"/>
      <c r="L80" s="19"/>
      <c r="M80" s="122"/>
      <c r="N80" s="113"/>
      <c r="O80" s="9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</row>
    <row r="81" spans="1:152" s="8" customFormat="1" ht="45" customHeight="1">
      <c r="A81" s="152"/>
      <c r="B81" s="144">
        <v>21</v>
      </c>
      <c r="C81" s="127" t="s">
        <v>94</v>
      </c>
      <c r="D81" s="41" t="s">
        <v>32</v>
      </c>
      <c r="E81" s="20">
        <v>25</v>
      </c>
      <c r="F81" s="36">
        <v>28</v>
      </c>
      <c r="G81" s="38">
        <v>1000</v>
      </c>
      <c r="H81" s="41" t="s">
        <v>32</v>
      </c>
      <c r="I81" s="20" t="s">
        <v>86</v>
      </c>
      <c r="J81" s="36">
        <v>17</v>
      </c>
      <c r="K81" s="38">
        <v>1000</v>
      </c>
      <c r="L81" s="36">
        <v>0</v>
      </c>
      <c r="M81" s="159"/>
      <c r="N81" s="113"/>
      <c r="O81" s="9"/>
    </row>
    <row r="82" spans="1:152" s="4" customFormat="1" ht="123.75" customHeight="1">
      <c r="A82" s="152"/>
      <c r="B82" s="169"/>
      <c r="C82" s="129"/>
      <c r="D82" s="68" t="s">
        <v>57</v>
      </c>
      <c r="E82" s="17">
        <v>400</v>
      </c>
      <c r="F82" s="36">
        <v>7739</v>
      </c>
      <c r="G82" s="18">
        <v>2120.5</v>
      </c>
      <c r="H82" s="24" t="s">
        <v>57</v>
      </c>
      <c r="I82" s="17" t="s">
        <v>87</v>
      </c>
      <c r="J82" s="36">
        <v>5508</v>
      </c>
      <c r="K82" s="18">
        <f>1338.7+363.4+47.7+141.1+38</f>
        <v>1928.8999999999999</v>
      </c>
      <c r="L82" s="36">
        <v>1</v>
      </c>
      <c r="M82" s="159"/>
      <c r="N82" s="113"/>
      <c r="O82" s="9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</row>
    <row r="83" spans="1:152" s="5" customFormat="1" ht="15" customHeight="1">
      <c r="A83" s="138"/>
      <c r="B83" s="145"/>
      <c r="C83" s="21" t="s">
        <v>2</v>
      </c>
      <c r="D83" s="22"/>
      <c r="E83" s="21"/>
      <c r="F83" s="21"/>
      <c r="G83" s="23">
        <f>SUM(G81:G82)</f>
        <v>3120.5</v>
      </c>
      <c r="H83" s="46"/>
      <c r="I83" s="47"/>
      <c r="J83" s="47"/>
      <c r="K83" s="23">
        <f>SUM(K81:K82)</f>
        <v>2928.8999999999996</v>
      </c>
      <c r="L83" s="21">
        <f>SUM(L81:L82)</f>
        <v>1</v>
      </c>
      <c r="M83" s="63">
        <f>L83/2</f>
        <v>0.5</v>
      </c>
      <c r="N83" s="113"/>
      <c r="O83" s="9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</row>
    <row r="84" spans="1:152" s="5" customFormat="1">
      <c r="A84" s="21" t="s">
        <v>24</v>
      </c>
      <c r="B84" s="21"/>
      <c r="C84" s="21"/>
      <c r="D84" s="22"/>
      <c r="E84" s="21"/>
      <c r="F84" s="21"/>
      <c r="G84" s="23">
        <f>G78+G83</f>
        <v>10169.6</v>
      </c>
      <c r="H84" s="46"/>
      <c r="I84" s="47"/>
      <c r="J84" s="47"/>
      <c r="K84" s="23">
        <f>K78+K83</f>
        <v>12320.4</v>
      </c>
      <c r="L84" s="55"/>
      <c r="M84" s="55"/>
      <c r="N84" s="113"/>
      <c r="O84" s="9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</row>
    <row r="85" spans="1:152" s="5" customFormat="1" ht="69" customHeight="1">
      <c r="A85" s="140" t="s">
        <v>6</v>
      </c>
      <c r="B85" s="168">
        <v>22</v>
      </c>
      <c r="C85" s="139" t="s">
        <v>5</v>
      </c>
      <c r="D85" s="41" t="s">
        <v>58</v>
      </c>
      <c r="E85" s="34">
        <v>6</v>
      </c>
      <c r="F85" s="34">
        <v>6</v>
      </c>
      <c r="G85" s="38">
        <v>11083.2</v>
      </c>
      <c r="H85" s="41" t="s">
        <v>83</v>
      </c>
      <c r="I85" s="34">
        <v>6</v>
      </c>
      <c r="J85" s="34">
        <v>6</v>
      </c>
      <c r="K85" s="38">
        <v>11083.2</v>
      </c>
      <c r="L85" s="53"/>
      <c r="M85" s="157" t="s">
        <v>25</v>
      </c>
      <c r="N85" s="113"/>
      <c r="O85" s="9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</row>
    <row r="86" spans="1:152" s="5" customFormat="1" ht="72.75" customHeight="1">
      <c r="A86" s="140"/>
      <c r="B86" s="168"/>
      <c r="C86" s="139"/>
      <c r="D86" s="41" t="s">
        <v>23</v>
      </c>
      <c r="E86" s="34">
        <v>6</v>
      </c>
      <c r="F86" s="34">
        <v>6</v>
      </c>
      <c r="G86" s="38">
        <v>64237.599999999999</v>
      </c>
      <c r="H86" s="41" t="s">
        <v>23</v>
      </c>
      <c r="I86" s="34">
        <v>6</v>
      </c>
      <c r="J86" s="34">
        <v>6</v>
      </c>
      <c r="K86" s="38">
        <v>61888.800000000003</v>
      </c>
      <c r="L86" s="53"/>
      <c r="M86" s="157"/>
      <c r="N86" s="113"/>
      <c r="O86" s="9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</row>
    <row r="87" spans="1:152" s="7" customFormat="1">
      <c r="A87" s="140"/>
      <c r="B87" s="168"/>
      <c r="C87" s="21" t="s">
        <v>2</v>
      </c>
      <c r="D87" s="22"/>
      <c r="E87" s="40"/>
      <c r="F87" s="40"/>
      <c r="G87" s="23">
        <f>SUM(G85:G86)</f>
        <v>75320.800000000003</v>
      </c>
      <c r="H87" s="46"/>
      <c r="I87" s="56"/>
      <c r="J87" s="56"/>
      <c r="K87" s="23">
        <f>SUM(K85:K86)</f>
        <v>72972</v>
      </c>
      <c r="L87" s="61"/>
      <c r="M87" s="63"/>
      <c r="N87" s="113"/>
      <c r="O87" s="9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</row>
    <row r="88" spans="1:152" s="5" customFormat="1" ht="109.5" customHeight="1">
      <c r="A88" s="140"/>
      <c r="B88" s="168">
        <v>23</v>
      </c>
      <c r="C88" s="64" t="s">
        <v>29</v>
      </c>
      <c r="D88" s="41" t="s">
        <v>84</v>
      </c>
      <c r="E88" s="34">
        <v>0</v>
      </c>
      <c r="F88" s="34">
        <v>0</v>
      </c>
      <c r="G88" s="38">
        <v>284.39999999999998</v>
      </c>
      <c r="H88" s="41" t="s">
        <v>84</v>
      </c>
      <c r="I88" s="34">
        <v>0</v>
      </c>
      <c r="J88" s="34">
        <v>0</v>
      </c>
      <c r="K88" s="38">
        <v>64.400000000000006</v>
      </c>
      <c r="L88" s="60">
        <v>5</v>
      </c>
      <c r="M88" s="66"/>
      <c r="N88" s="113"/>
      <c r="O88" s="9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</row>
    <row r="89" spans="1:152" s="7" customFormat="1">
      <c r="A89" s="140"/>
      <c r="B89" s="168"/>
      <c r="C89" s="21" t="s">
        <v>2</v>
      </c>
      <c r="D89" s="22"/>
      <c r="E89" s="21"/>
      <c r="F89" s="21"/>
      <c r="G89" s="23">
        <f>SUM(G88:G88)</f>
        <v>284.39999999999998</v>
      </c>
      <c r="H89" s="46"/>
      <c r="I89" s="47"/>
      <c r="J89" s="47"/>
      <c r="K89" s="23">
        <f>SUM(K88:K88)</f>
        <v>64.400000000000006</v>
      </c>
      <c r="L89" s="61">
        <f>SUM(L88:L88)</f>
        <v>5</v>
      </c>
      <c r="M89" s="63">
        <f>L89</f>
        <v>5</v>
      </c>
      <c r="N89" s="113"/>
      <c r="O89" s="9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</row>
    <row r="90" spans="1:152" s="7" customFormat="1">
      <c r="A90" s="21" t="s">
        <v>30</v>
      </c>
      <c r="B90" s="49"/>
      <c r="C90" s="21"/>
      <c r="D90" s="22"/>
      <c r="E90" s="21"/>
      <c r="F90" s="21"/>
      <c r="G90" s="23">
        <f>G87+G89</f>
        <v>75605.2</v>
      </c>
      <c r="H90" s="46"/>
      <c r="I90" s="47"/>
      <c r="J90" s="47"/>
      <c r="K90" s="23">
        <f>K87+K89</f>
        <v>73036.399999999994</v>
      </c>
      <c r="L90" s="54"/>
      <c r="M90" s="51"/>
      <c r="N90" s="113"/>
      <c r="O90" s="9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</row>
    <row r="91" spans="1:152" s="7" customFormat="1">
      <c r="A91" s="167" t="s">
        <v>7</v>
      </c>
      <c r="B91" s="167"/>
      <c r="C91" s="21"/>
      <c r="D91" s="22"/>
      <c r="E91" s="21"/>
      <c r="F91" s="21"/>
      <c r="G91" s="23">
        <f>G10+G15+G44+G76+G84+G90</f>
        <v>368667.13999999996</v>
      </c>
      <c r="H91" s="46"/>
      <c r="I91" s="47"/>
      <c r="J91" s="47"/>
      <c r="K91" s="23">
        <f>K10+K15+K44+K76+K84+K90</f>
        <v>396412.00000000012</v>
      </c>
      <c r="L91" s="54"/>
      <c r="M91" s="55"/>
      <c r="N91" s="113"/>
      <c r="O91" s="9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</row>
    <row r="92" spans="1:152">
      <c r="G92" s="3"/>
      <c r="K92" s="3"/>
    </row>
    <row r="93" spans="1:152">
      <c r="G93" s="3"/>
      <c r="K93" s="3"/>
    </row>
    <row r="94" spans="1:152">
      <c r="G94" s="3"/>
      <c r="K94" s="3"/>
    </row>
    <row r="95" spans="1:152">
      <c r="G95" s="3"/>
      <c r="K95" s="3"/>
    </row>
    <row r="96" spans="1:152">
      <c r="G96" s="3"/>
      <c r="K96" s="3"/>
    </row>
    <row r="97" spans="7:11">
      <c r="G97" s="3"/>
      <c r="K97" s="3"/>
    </row>
    <row r="98" spans="7:11">
      <c r="G98" s="3"/>
      <c r="K98" s="3"/>
    </row>
    <row r="99" spans="7:11">
      <c r="G99" s="3"/>
      <c r="K99" s="3"/>
    </row>
    <row r="100" spans="7:11">
      <c r="G100" s="3"/>
      <c r="K100" s="3"/>
    </row>
    <row r="101" spans="7:11">
      <c r="G101" s="3"/>
      <c r="K101" s="3"/>
    </row>
    <row r="102" spans="7:11">
      <c r="G102" s="3"/>
      <c r="K102" s="3"/>
    </row>
    <row r="103" spans="7:11">
      <c r="G103" s="3"/>
      <c r="K103" s="3"/>
    </row>
    <row r="104" spans="7:11">
      <c r="G104" s="3"/>
      <c r="K104" s="3"/>
    </row>
    <row r="105" spans="7:11">
      <c r="G105" s="3"/>
      <c r="K105" s="3"/>
    </row>
    <row r="106" spans="7:11">
      <c r="G106" s="3"/>
      <c r="K106" s="3"/>
    </row>
    <row r="107" spans="7:11">
      <c r="G107" s="3"/>
      <c r="K107" s="3"/>
    </row>
    <row r="108" spans="7:11">
      <c r="G108" s="3"/>
      <c r="K108" s="3"/>
    </row>
    <row r="109" spans="7:11">
      <c r="G109" s="3"/>
      <c r="K109" s="3"/>
    </row>
    <row r="110" spans="7:11">
      <c r="G110" s="3"/>
      <c r="K110" s="3"/>
    </row>
    <row r="111" spans="7:11">
      <c r="G111" s="3"/>
      <c r="K111" s="3"/>
    </row>
    <row r="112" spans="7:11">
      <c r="G112" s="3"/>
      <c r="K112" s="3"/>
    </row>
    <row r="113" spans="7:11">
      <c r="G113" s="3"/>
      <c r="K113" s="3"/>
    </row>
    <row r="114" spans="7:11">
      <c r="G114" s="3"/>
      <c r="K114" s="3"/>
    </row>
    <row r="115" spans="7:11">
      <c r="G115" s="3"/>
      <c r="K115" s="3"/>
    </row>
    <row r="116" spans="7:11">
      <c r="G116" s="3"/>
      <c r="K116" s="3"/>
    </row>
    <row r="117" spans="7:11">
      <c r="G117" s="3"/>
      <c r="K117" s="3"/>
    </row>
    <row r="118" spans="7:11">
      <c r="G118" s="3"/>
      <c r="K118" s="3"/>
    </row>
    <row r="119" spans="7:11">
      <c r="G119" s="3"/>
      <c r="K119" s="3"/>
    </row>
    <row r="120" spans="7:11">
      <c r="G120" s="3"/>
      <c r="K120" s="3"/>
    </row>
    <row r="121" spans="7:11">
      <c r="G121" s="3"/>
      <c r="K121" s="3"/>
    </row>
    <row r="122" spans="7:11">
      <c r="G122" s="3"/>
      <c r="K122" s="3"/>
    </row>
    <row r="123" spans="7:11">
      <c r="G123" s="3"/>
      <c r="K123" s="3"/>
    </row>
    <row r="124" spans="7:11">
      <c r="G124" s="3"/>
      <c r="K124" s="3"/>
    </row>
    <row r="125" spans="7:11">
      <c r="G125" s="3"/>
      <c r="K125" s="3"/>
    </row>
    <row r="126" spans="7:11">
      <c r="G126" s="3"/>
      <c r="K126" s="3"/>
    </row>
    <row r="127" spans="7:11">
      <c r="G127" s="3"/>
      <c r="K127" s="3"/>
    </row>
    <row r="128" spans="7:11">
      <c r="G128" s="3"/>
      <c r="K128" s="3"/>
    </row>
    <row r="129" spans="7:11">
      <c r="G129" s="3"/>
      <c r="K129" s="3"/>
    </row>
    <row r="130" spans="7:11">
      <c r="G130" s="3"/>
      <c r="K130" s="3"/>
    </row>
    <row r="131" spans="7:11">
      <c r="G131" s="3"/>
      <c r="K131" s="3"/>
    </row>
    <row r="132" spans="7:11">
      <c r="G132" s="3"/>
      <c r="K132" s="3"/>
    </row>
    <row r="133" spans="7:11">
      <c r="G133" s="3"/>
      <c r="K133" s="3"/>
    </row>
    <row r="134" spans="7:11">
      <c r="G134" s="3"/>
      <c r="K134" s="3"/>
    </row>
    <row r="135" spans="7:11">
      <c r="G135" s="3"/>
      <c r="K135" s="3"/>
    </row>
    <row r="136" spans="7:11">
      <c r="G136" s="3"/>
      <c r="K136" s="3"/>
    </row>
    <row r="137" spans="7:11">
      <c r="G137" s="3"/>
      <c r="K137" s="3"/>
    </row>
    <row r="138" spans="7:11">
      <c r="G138" s="3"/>
      <c r="K138" s="3"/>
    </row>
    <row r="139" spans="7:11">
      <c r="G139" s="3"/>
      <c r="K139" s="3"/>
    </row>
    <row r="140" spans="7:11">
      <c r="G140" s="3"/>
      <c r="K140" s="3"/>
    </row>
    <row r="141" spans="7:11">
      <c r="G141" s="3"/>
      <c r="K141" s="3"/>
    </row>
    <row r="142" spans="7:11">
      <c r="G142" s="3"/>
      <c r="K142" s="3"/>
    </row>
    <row r="143" spans="7:11">
      <c r="G143" s="3"/>
      <c r="K143" s="3"/>
    </row>
    <row r="144" spans="7:11">
      <c r="G144" s="3"/>
      <c r="K144" s="3"/>
    </row>
    <row r="145" spans="7:11">
      <c r="G145" s="3"/>
      <c r="K145" s="3"/>
    </row>
    <row r="146" spans="7:11">
      <c r="G146" s="3"/>
      <c r="K146" s="3"/>
    </row>
    <row r="147" spans="7:11">
      <c r="G147" s="3"/>
      <c r="K147" s="3"/>
    </row>
    <row r="148" spans="7:11">
      <c r="G148" s="3"/>
      <c r="K148" s="3"/>
    </row>
    <row r="149" spans="7:11">
      <c r="G149" s="3"/>
      <c r="K149" s="3"/>
    </row>
    <row r="150" spans="7:11">
      <c r="G150" s="3"/>
      <c r="K150" s="3"/>
    </row>
    <row r="151" spans="7:11">
      <c r="G151" s="3"/>
      <c r="K151" s="3"/>
    </row>
    <row r="152" spans="7:11">
      <c r="G152" s="3"/>
      <c r="K152" s="3"/>
    </row>
    <row r="153" spans="7:11">
      <c r="G153" s="3"/>
      <c r="K153" s="3"/>
    </row>
    <row r="154" spans="7:11">
      <c r="G154" s="3"/>
      <c r="K154" s="3"/>
    </row>
    <row r="155" spans="7:11">
      <c r="G155" s="3"/>
      <c r="K155" s="3"/>
    </row>
    <row r="156" spans="7:11">
      <c r="G156" s="3"/>
      <c r="K156" s="3"/>
    </row>
    <row r="157" spans="7:11">
      <c r="G157" s="3"/>
      <c r="K157" s="3"/>
    </row>
    <row r="158" spans="7:11">
      <c r="G158" s="3"/>
      <c r="K158" s="3"/>
    </row>
    <row r="159" spans="7:11">
      <c r="G159" s="3"/>
      <c r="K159" s="3"/>
    </row>
    <row r="160" spans="7:11">
      <c r="G160" s="3"/>
      <c r="K160" s="3"/>
    </row>
    <row r="161" spans="7:11">
      <c r="G161" s="3"/>
      <c r="K161" s="3"/>
    </row>
  </sheetData>
  <mergeCells count="81">
    <mergeCell ref="I1:M1"/>
    <mergeCell ref="C55:C57"/>
    <mergeCell ref="B45:B48"/>
    <mergeCell ref="A44:C44"/>
    <mergeCell ref="A70:A75"/>
    <mergeCell ref="B61:B69"/>
    <mergeCell ref="B51:B52"/>
    <mergeCell ref="B55:B58"/>
    <mergeCell ref="A56:A69"/>
    <mergeCell ref="C70:C74"/>
    <mergeCell ref="B53:B54"/>
    <mergeCell ref="B59:B60"/>
    <mergeCell ref="M4:M5"/>
    <mergeCell ref="M11:M13"/>
    <mergeCell ref="A2:M2"/>
    <mergeCell ref="A4:A5"/>
    <mergeCell ref="A91:B91"/>
    <mergeCell ref="B77:B78"/>
    <mergeCell ref="B88:B89"/>
    <mergeCell ref="B85:B87"/>
    <mergeCell ref="B79:B80"/>
    <mergeCell ref="B81:B83"/>
    <mergeCell ref="A85:A89"/>
    <mergeCell ref="A77:A83"/>
    <mergeCell ref="C4:C5"/>
    <mergeCell ref="B4:B5"/>
    <mergeCell ref="L4:L5"/>
    <mergeCell ref="D4:D5"/>
    <mergeCell ref="E4:F4"/>
    <mergeCell ref="G4:G5"/>
    <mergeCell ref="H4:H5"/>
    <mergeCell ref="I4:J4"/>
    <mergeCell ref="K4:K5"/>
    <mergeCell ref="A6:A9"/>
    <mergeCell ref="B6:B9"/>
    <mergeCell ref="C6:C9"/>
    <mergeCell ref="M85:M86"/>
    <mergeCell ref="C85:C86"/>
    <mergeCell ref="G45:G46"/>
    <mergeCell ref="M81:M82"/>
    <mergeCell ref="C81:C82"/>
    <mergeCell ref="K45:K46"/>
    <mergeCell ref="C79:C80"/>
    <mergeCell ref="M79:M80"/>
    <mergeCell ref="L45:L46"/>
    <mergeCell ref="M61:M67"/>
    <mergeCell ref="M55:M56"/>
    <mergeCell ref="M45:M47"/>
    <mergeCell ref="C61:C68"/>
    <mergeCell ref="M6:M9"/>
    <mergeCell ref="B41:B42"/>
    <mergeCell ref="A37:A42"/>
    <mergeCell ref="C41:C42"/>
    <mergeCell ref="M41:M42"/>
    <mergeCell ref="M16:M18"/>
    <mergeCell ref="C20:C23"/>
    <mergeCell ref="M20:M23"/>
    <mergeCell ref="M30:M33"/>
    <mergeCell ref="C16:C18"/>
    <mergeCell ref="B35:B36"/>
    <mergeCell ref="B30:B34"/>
    <mergeCell ref="A30:A36"/>
    <mergeCell ref="C30:C33"/>
    <mergeCell ref="A16:A29"/>
    <mergeCell ref="B16:B19"/>
    <mergeCell ref="M27:M28"/>
    <mergeCell ref="M73:M74"/>
    <mergeCell ref="A11:A14"/>
    <mergeCell ref="C11:C14"/>
    <mergeCell ref="B11:B14"/>
    <mergeCell ref="C45:C47"/>
    <mergeCell ref="B20:B24"/>
    <mergeCell ref="B25:B26"/>
    <mergeCell ref="B27:B29"/>
    <mergeCell ref="C27:C28"/>
    <mergeCell ref="B70:B75"/>
    <mergeCell ref="B37:B38"/>
    <mergeCell ref="B39:B40"/>
    <mergeCell ref="B49:B50"/>
    <mergeCell ref="A49:A55"/>
    <mergeCell ref="A45:A48"/>
  </mergeCells>
  <pageMargins left="0.15748031496062992" right="0.15748031496062992" top="0.78740157480314965" bottom="0.27559055118110237" header="0.23622047244094491" footer="0.15748031496062992"/>
  <pageSetup paperSize="9" scale="77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2022-06-17T08:43:14Z</dcterms:modified>
</cp:coreProperties>
</file>