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635" yWindow="2145" windowWidth="11820" windowHeight="6645"/>
  </bookViews>
  <sheets>
    <sheet name="Доходы" sheetId="1" r:id="rId1"/>
  </sheets>
  <definedNames>
    <definedName name="_xlnm.Print_Titles" localSheetId="0">Доходы!$9:$9</definedName>
  </definedNames>
  <calcPr calcId="125725"/>
</workbook>
</file>

<file path=xl/calcChain.xml><?xml version="1.0" encoding="utf-8"?>
<calcChain xmlns="http://schemas.openxmlformats.org/spreadsheetml/2006/main">
  <c r="C10" i="1"/>
  <c r="C86"/>
  <c r="D10"/>
  <c r="D31"/>
  <c r="E124"/>
  <c r="E120"/>
  <c r="E119"/>
  <c r="E84"/>
  <c r="E113"/>
  <c r="E89"/>
  <c r="E50"/>
  <c r="D28"/>
  <c r="C28"/>
  <c r="E29"/>
  <c r="E72"/>
  <c r="E71"/>
  <c r="E62"/>
  <c r="E54"/>
  <c r="E53"/>
  <c r="E52"/>
  <c r="E27"/>
  <c r="C26"/>
  <c r="C61"/>
  <c r="C51"/>
  <c r="D100"/>
  <c r="D61"/>
  <c r="C16"/>
  <c r="C19"/>
  <c r="C22"/>
  <c r="D51"/>
  <c r="E68"/>
  <c r="D114"/>
  <c r="C114"/>
  <c r="C104"/>
  <c r="D97"/>
  <c r="C97"/>
  <c r="E118"/>
  <c r="D104"/>
  <c r="C100"/>
  <c r="E90"/>
  <c r="E95"/>
  <c r="C69"/>
  <c r="D69"/>
  <c r="E73"/>
  <c r="E74"/>
  <c r="E76"/>
  <c r="E80"/>
  <c r="E81"/>
  <c r="C31"/>
  <c r="D22"/>
  <c r="E22" s="1"/>
  <c r="E23"/>
  <c r="D26"/>
  <c r="E26" s="1"/>
  <c r="E25"/>
  <c r="D19"/>
  <c r="E87"/>
  <c r="E15"/>
  <c r="D56"/>
  <c r="C56"/>
  <c r="D86"/>
  <c r="E57"/>
  <c r="E40"/>
  <c r="E112"/>
  <c r="E99"/>
  <c r="E77"/>
  <c r="E66"/>
  <c r="C65"/>
  <c r="C67"/>
  <c r="D67"/>
  <c r="D65"/>
  <c r="E42"/>
  <c r="E39"/>
  <c r="E38"/>
  <c r="E37"/>
  <c r="E36"/>
  <c r="E13"/>
  <c r="E12"/>
  <c r="E11"/>
  <c r="E32"/>
  <c r="E117"/>
  <c r="E101"/>
  <c r="E83"/>
  <c r="D16"/>
  <c r="E16" s="1"/>
  <c r="E18"/>
  <c r="E14"/>
  <c r="E17"/>
  <c r="E21"/>
  <c r="E24"/>
  <c r="E30"/>
  <c r="E34"/>
  <c r="E41"/>
  <c r="E43"/>
  <c r="E45"/>
  <c r="E47"/>
  <c r="E48"/>
  <c r="E49"/>
  <c r="E55"/>
  <c r="E58"/>
  <c r="C59"/>
  <c r="D59"/>
  <c r="E60"/>
  <c r="C63"/>
  <c r="D63"/>
  <c r="E64"/>
  <c r="E75"/>
  <c r="E78"/>
  <c r="E79"/>
  <c r="E82"/>
  <c r="E85"/>
  <c r="E91"/>
  <c r="E92"/>
  <c r="E93"/>
  <c r="E94"/>
  <c r="E96"/>
  <c r="E103"/>
  <c r="E106"/>
  <c r="E107"/>
  <c r="E108"/>
  <c r="E109"/>
  <c r="E110"/>
  <c r="E111"/>
  <c r="E116"/>
  <c r="E121"/>
  <c r="E122"/>
  <c r="E123"/>
  <c r="E125"/>
  <c r="E126"/>
  <c r="E33"/>
  <c r="C127" l="1"/>
  <c r="E56"/>
  <c r="E19"/>
  <c r="E61"/>
  <c r="E67"/>
  <c r="E114"/>
  <c r="E86"/>
  <c r="E63"/>
  <c r="E59"/>
  <c r="E97"/>
  <c r="E51"/>
  <c r="E28"/>
  <c r="E65"/>
  <c r="E100"/>
  <c r="E69"/>
  <c r="E104"/>
  <c r="D127"/>
  <c r="E31"/>
  <c r="E10"/>
  <c r="E127" l="1"/>
</calcChain>
</file>

<file path=xl/sharedStrings.xml><?xml version="1.0" encoding="utf-8"?>
<sst xmlns="http://schemas.openxmlformats.org/spreadsheetml/2006/main" count="248" uniqueCount="223">
  <si>
    <t>МКУ "Агентство по управлению муниципальным имуществом и размещению муниципального заказа"</t>
  </si>
  <si>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</si>
  <si>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</si>
  <si>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</si>
  <si>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</si>
  <si>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</si>
  <si>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</si>
  <si>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</si>
  <si>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</si>
  <si>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</si>
  <si>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905 1 11 05035 05 0000 120</t>
  </si>
  <si>
    <t xml:space="preserve"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 </t>
  </si>
  <si>
    <t>182 1 01 02040 01 0000 110</t>
  </si>
  <si>
    <t>081 0 00 00000 00 0000 000</t>
  </si>
  <si>
    <t>Денежные взыскания (штрафы) за нарушение законодательства об охране и использовании животного мира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</si>
  <si>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</si>
  <si>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</si>
  <si>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</si>
  <si>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</si>
  <si>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</si>
  <si>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192 0 00 00000 00 0000 000</t>
  </si>
  <si>
    <t>810 0 00 00000 00 0000 000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</si>
  <si>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</si>
  <si>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</si>
  <si>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</si>
  <si>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</si>
  <si>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904 2 02 03024 05 0000 000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</si>
  <si>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</si>
  <si>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</si>
  <si>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</si>
  <si>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Субвенции на 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</si>
  <si>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901 2 02 03024 05 0000 151</t>
  </si>
  <si>
    <t>901 2 02 03027 05 0000 000</t>
  </si>
  <si>
    <t>Управление образования Администрации Колпашевского района</t>
  </si>
  <si>
    <t>Департамент природных ресурсов и охраны окружающей среды Томской области</t>
  </si>
  <si>
    <t xml:space="preserve">Наименование администратора доходов </t>
  </si>
  <si>
    <t>Денежные взыскания (штрафы) за нарушение земельного законодательства</t>
  </si>
  <si>
    <t>177 0 00 00000 00 0000 000</t>
  </si>
  <si>
    <t xml:space="preserve">Денежные взыскания (штрафы) за административные правонарушения в области налогов и сборов, предусмотренные Кодексом РФ "Об административных правонарушениях" </t>
  </si>
  <si>
    <t>(тыс. рублей)</t>
  </si>
  <si>
    <t>076 0 00 00000 00 0000 000</t>
  </si>
  <si>
    <t>Федеральное агентство по рыболовству</t>
  </si>
  <si>
    <t>321 0 00 00000 00 0000 000</t>
  </si>
  <si>
    <t>905 1 16 90050 05 0000 000</t>
  </si>
  <si>
    <t>905 1 11 09045 05 0000 120</t>
  </si>
  <si>
    <t xml:space="preserve"> </t>
  </si>
  <si>
    <t>Субвенции бюджетам муниципальных образований на поддержку экономически значимых региональных программ</t>
  </si>
  <si>
    <t>048 0 00 00000 00 0000 000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</si>
  <si>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</si>
  <si>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902 2 02 03021 05 0000 151</t>
  </si>
  <si>
    <t>902 2 02 03024 05 0000 151</t>
  </si>
  <si>
    <t>902 2 02 04999 05 0000 151</t>
  </si>
  <si>
    <t>992 2 02 02999 05 0000 151</t>
  </si>
  <si>
    <t>992 2 02 03015 05 0000 151</t>
  </si>
  <si>
    <t>992 2 02 03024 05 0000 151</t>
  </si>
  <si>
    <t>992 2 02 04999 05 0000 151</t>
  </si>
  <si>
    <t>992 2 19 05000 05 0000 000</t>
  </si>
  <si>
    <t>901 2 02 02999 05 0000 151</t>
  </si>
  <si>
    <t xml:space="preserve">                                                  Колпашевского района </t>
  </si>
  <si>
    <t>Плата за размещение отходов производства и потребления</t>
  </si>
  <si>
    <t>182 1 01 02010 01 0000 110</t>
  </si>
  <si>
    <t>Прочие доходы от компенсации затрат бюджетов муниципальных районов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</si>
  <si>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</si>
  <si>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</si>
  <si>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ребёнка в семье опекуна и приёмной семье, а также вознагражденике, причитающееся приёмному родителю</t>
  </si>
  <si>
    <t xml:space="preserve">Прочие доходы от оказания платных услуг (работ) получателями средств бюджетов муниципальных районов  </t>
  </si>
  <si>
    <t>902 2 02 02999 05 0000 151</t>
  </si>
  <si>
    <t xml:space="preserve">Прочие субсидии бюджетам муниципальных районов </t>
  </si>
  <si>
    <t>Субвенции бюджетам муниципальных районов на ежемесячное денежное вознаграждение за классное руководство</t>
  </si>
  <si>
    <t xml:space="preserve">Прочие межбюджетные трансферты, передаваемые бюджетам муниципальных районов  </t>
  </si>
  <si>
    <t>905 111 05013 10 0000 120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</si>
  <si>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</si>
  <si>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</si>
  <si>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</si>
  <si>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</si>
  <si>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</si>
  <si>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905 1 14 02053 05 0000 410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</si>
  <si>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</si>
  <si>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905 1 14 06013 10 0000 430</t>
  </si>
  <si>
    <t>Доходы от продажи земельных участков,  государственная  собственность на которые не разграничена и которые расположены в границах поселений</t>
  </si>
  <si>
    <t>992 2 02 01001 05 0000 151</t>
  </si>
  <si>
    <t>Дотации бюджетам муниципальных районов на выравнивание  бюджетной обеспеченности</t>
  </si>
  <si>
    <t>992 2 02 01003 05 0000 151</t>
  </si>
  <si>
    <t>Дотации бюджетам муниципальных районов на поддержку мер по обеспечению сбалансированности бюджетов</t>
  </si>
  <si>
    <t>Управление Федеральной службы по  надзору в сфере природопользования по Томской области</t>
  </si>
  <si>
    <t xml:space="preserve">Управление Федеральной службы по ветеринарному и фитосанитарному надзору по Томской области </t>
  </si>
  <si>
    <t xml:space="preserve">Управление Федеральной налоговой службы по Томской области  </t>
  </si>
  <si>
    <t>Управление Федеральной миграционной службы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</si>
  <si>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</si>
  <si>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048 1 12 01040 01 0000 000</t>
  </si>
  <si>
    <t>076 1 16 25030 01 0000 000</t>
  </si>
  <si>
    <t>076 1 16 90050 05 0000 000</t>
  </si>
  <si>
    <t>141 1 16 28000 01 0000 000</t>
  </si>
  <si>
    <t>177 1 16 90050 05 0000 000</t>
  </si>
  <si>
    <t xml:space="preserve">Налог на доходы физических лиц с доходов, полученных физическими лицами в соответствии со статьёй 228 Налогового кодекса Российской Федерации 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</si>
  <si>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</si>
  <si>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188 1 16 90050 05 0000 000</t>
  </si>
  <si>
    <t>321 1 16 25060 01 0000 000</t>
  </si>
  <si>
    <t>904 1 13 01995 05 0000 000</t>
  </si>
  <si>
    <t>048 1 12 01010 01 0000 000</t>
  </si>
  <si>
    <t>048 1 12 01020 01 0000 000</t>
  </si>
  <si>
    <t>048 1 12 01030 01 0000 000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</si>
  <si>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</si>
  <si>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</si>
  <si>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</si>
  <si>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048 1 16 35030 05 0000 000</t>
  </si>
  <si>
    <t>182 1 05 01011 01 0000 110</t>
  </si>
  <si>
    <t>182 1 05 01012 01 0000 110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</si>
  <si>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</si>
  <si>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</si>
  <si>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</si>
  <si>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1января 2011 года)</t>
  </si>
  <si>
    <t>182 1 05 01050 01 0000 110</t>
  </si>
  <si>
    <t>182 1 05 02010 02 0000 110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</si>
  <si>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</si>
  <si>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</si>
  <si>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182 1 05 03010 01 0000 110</t>
  </si>
  <si>
    <t>182 1 07 01020 01 0000 110</t>
  </si>
  <si>
    <t>Налог на добычу общераспространенных полезных ископаемых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</si>
  <si>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</si>
  <si>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188 1 16 30030 01 0000 000</t>
  </si>
  <si>
    <t>188 1 16 43000 01 0000 000</t>
  </si>
  <si>
    <t>Денежные взыскания (штрафы) за нарушение законодательства РФ об административных правонарушениях, предусмотренные статьей 20.25 Кодекса РФ об административных правонарушениях</t>
  </si>
  <si>
    <t xml:space="preserve">Прочие денежные взыскания (штрафы) за правонарушения в области дорожного движения </t>
  </si>
  <si>
    <t>818 0 00 00000 00 0000 000</t>
  </si>
  <si>
    <t>836 0 00 00000 00 0000 000</t>
  </si>
  <si>
    <t>901 2 02 03020 05 0000 151</t>
  </si>
  <si>
    <t>901 2 02 04034 05 0000 000</t>
  </si>
  <si>
    <t>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</si>
  <si>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</si>
  <si>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903 0 00 00000 00 0000 000</t>
  </si>
  <si>
    <t>903 2 02 04014 05 0000 000</t>
  </si>
  <si>
    <t xml:space="preserve">Прочие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</si>
  <si>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905 1 14 06025 05 0000 430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</si>
  <si>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</si>
  <si>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Счетная палата Колпашевского района</t>
  </si>
  <si>
    <t>Управление ветеринарии Томской области</t>
  </si>
  <si>
    <t>Управление Министерства внутренних дел России по Томской области</t>
  </si>
  <si>
    <t>Главное управление МЧС России по Томской области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</si>
  <si>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</si>
  <si>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</si>
  <si>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</si>
  <si>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</si>
  <si>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</si>
  <si>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129.1,132, 133, 134, 135, 135.1 и 135.2  НК РФ</t>
  </si>
  <si>
    <t>182 1 16 06000 01 0000 140</t>
  </si>
  <si>
    <t>192 1 16 43000 01 0000 140</t>
  </si>
  <si>
    <t>192 1 16 90050 05 0000 140</t>
  </si>
  <si>
    <t>810 1 16 90050 05 0000 140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</si>
  <si>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</si>
  <si>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</si>
  <si>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</si>
  <si>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901 1 13 02995 05 0000 130</t>
  </si>
  <si>
    <t>901 1 16 90050 05 0000 140</t>
  </si>
  <si>
    <t>901 2 02 04999 05 0000 151</t>
  </si>
  <si>
    <t>901 2 19 05000 05 0000 151</t>
  </si>
  <si>
    <t>902 1 13 01995 05 0000 130</t>
  </si>
  <si>
    <t>902 2 19 05000 05 0000 151</t>
  </si>
  <si>
    <t>161 0 00 00000 00 0000 000</t>
  </si>
  <si>
    <t>081 1 16 90000 00 0000 000</t>
  </si>
  <si>
    <t>415 1 00 00000 00 0000 000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</si>
  <si>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</si>
  <si>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</si>
  <si>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</si>
  <si>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Управление Федеральной антимонопольной службы России по Томской области</t>
  </si>
  <si>
    <t>182 1 09 04053 05 0000 110</t>
  </si>
  <si>
    <t xml:space="preserve">Земельный налог (по обязательствам, возникшим до 1 января 2006 года), мобилизуемый на межселенных территориях </t>
  </si>
  <si>
    <t>188 1 16 28000 01 0000 140</t>
  </si>
  <si>
    <t>415 1 16 90050 05 0000 140</t>
  </si>
  <si>
    <t>081 1 16 25060 01 0000 140</t>
  </si>
  <si>
    <t xml:space="preserve">Денежные взыскания (штрафы) за нарушение земельного законодательства  </t>
  </si>
  <si>
    <t>141 1 16 25050 01 0000 140</t>
  </si>
  <si>
    <t>Денежные взыскания (штрафы) за нарушение законодательства в области охраны окружающей среды</t>
  </si>
  <si>
    <t>141 1 16 90050 05 0000 140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</si>
  <si>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
</t>
  </si>
  <si>
    <t>161 1 16 33050  05 0000 140</t>
  </si>
  <si>
    <t xml:space="preserve">Прочие поступления от денежных взысканий (штрафов) и иных сумм в возмещение ущерба, зачисляемые в бюджеты муниципальных районов </t>
  </si>
  <si>
    <t>182 1 16 90050 05 0000 140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</si>
  <si>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</si>
  <si>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901 1 16 23051 05 0000 140</t>
  </si>
  <si>
    <t>901 2 02 02009 05 0000 151</t>
  </si>
  <si>
    <t xml:space="preserve"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
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</si>
  <si>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</si>
  <si>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901 2 02 02085 05 0000 151</t>
  </si>
  <si>
    <t>901 2 02 03115 05 0000 151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</si>
  <si>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</si>
  <si>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901 2 02 03119 05 0000 151</t>
  </si>
  <si>
    <t>902 1 13 02995 05 0000 130</t>
  </si>
  <si>
    <t>902 1 16 32000 05 0000 140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</si>
  <si>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</si>
  <si>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902 2 02 02145 05 0000 151</t>
  </si>
  <si>
    <t>902 2 07 05030 05 0000 180</t>
  </si>
  <si>
    <t>Прочие безвозмездные поступления в бюджеты муниципальных районов</t>
  </si>
  <si>
    <t>903 1 13 02995 05 0000 130</t>
  </si>
  <si>
    <t>904 1 17 01050 05 0000 180</t>
  </si>
  <si>
    <t>Невыясненные поступления, зачисляемые в бюджеты муниципальных районов</t>
  </si>
  <si>
    <t>901 2 02 03007 05 0000 151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</si>
  <si>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</si>
  <si>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905 1 08 07150 01 0000 110</t>
  </si>
  <si>
    <t>Государственная пошлина за выдачу разрешения на установку рекламной конструкции</t>
  </si>
  <si>
    <t>992 1 13 02995 05 0000 130</t>
  </si>
  <si>
    <t>992 2 02 02077 05 0000 151</t>
  </si>
  <si>
    <t>Суммы по искам о возмещении вреда, причиненного окружающей среде, подлежащие зачислению в бюджеты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</si>
  <si>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адвокатов и других лиц, занимающихся частной практикой 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</si>
  <si>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</si>
  <si>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Прокуратура Томской области</t>
  </si>
  <si>
    <t xml:space="preserve">                                                   к распоряжению Главы</t>
  </si>
  <si>
    <t>Отчет об исполнении бюджета МО "Колпашевский район"                                                             по кодам классификации доходов бюджета за 9 месяцев 2013 года</t>
  </si>
  <si>
    <t>План на 01.10.13г.</t>
  </si>
  <si>
    <t>Исполн. на 01.10.13г</t>
  </si>
  <si>
    <t>177 1 16 43000 01 0000 000</t>
  </si>
  <si>
    <t>901 2 07 05030 05 0000 151</t>
  </si>
  <si>
    <t>992 2 02 04025 05 0000 151</t>
  </si>
  <si>
    <t xml:space="preserve">Межбюджетные трансферты, передаваемые бюджетам муниципальных районов на комплектование книжных фондов библиотек муниципальных образований </t>
  </si>
  <si>
    <t>992 2 02 02088 05 0002 151</t>
  </si>
  <si>
    <t>992 2 02 02029 05 0002 151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</si>
  <si>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</si>
  <si>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</si>
  <si>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                                  Приложение № 1</t>
  </si>
  <si>
    <t xml:space="preserve">                                                              от  11.11.2013  № 77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</si>
  <si>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sz val="11.5"/>
        <rFont val="Times New Roman"/>
        <family val="1"/>
        <charset val="204"/>
      </rPr>
      <t>¹</t>
    </r>
    <r>
      <rPr>
        <sz val="11.5"/>
        <rFont val="Times New Roman CYR"/>
        <family val="1"/>
        <charset val="204"/>
      </rPr>
      <t xml:space="preserve"> и 228 Налогового кодекса Российской Федерации</t>
    </r>
  </si>
  <si>
    <r>
      <t>Налог на доходы физических лиц в виде фиксированных авнсовых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статьёй 227</t>
    </r>
    <r>
      <rPr>
        <sz val="11.5"/>
        <rFont val="Times New Roman"/>
        <family val="1"/>
        <charset val="204"/>
      </rPr>
      <t>¹</t>
    </r>
    <r>
      <rPr>
        <sz val="11.5"/>
        <rFont val="Times New Roman CYR"/>
        <family val="1"/>
        <charset val="204"/>
      </rPr>
      <t xml:space="preserve"> Налогового кодекса Российской Федерации</t>
    </r>
  </si>
  <si>
    <t>Денежные взыскания (штрафы) за нарушение законодательства в области обеспечения санитарно-эпидемиоло-гического благополучия человека и законодательства в сфере защиты прав потребителей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</si>
</sst>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15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b/>
      <sz val="12"/>
      <name val="Arial Cyr"/>
      <charset val="204"/>
    </font>
    <font>
      <sz val="11.5"/>
      <name val="Times New Roman CYR"/>
      <family val="1"/>
      <charset val="204"/>
    </font>
    <font>
      <i/>
      <sz val="11.5"/>
      <name val="Times New Roman CYR"/>
      <family val="1"/>
      <charset val="204"/>
    </font>
    <font>
      <b/>
      <sz val="11.5"/>
      <name val="Times New Roman Cyr"/>
      <family val="1"/>
      <charset val="204"/>
    </font>
    <font>
      <sz val="11.5"/>
      <name val="Times New Roman CYR"/>
      <charset val="204"/>
    </font>
    <font>
      <b/>
      <sz val="11.5"/>
      <name val="Times New Roman CYR"/>
      <charset val="204"/>
    </font>
    <font>
      <sz val="11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0" xfId="0" applyFont="1"/>
    <xf numFmtId="0" fontId="3" fillId="0" borderId="0" xfId="0" applyFont="1"/>
    <xf numFmtId="0" fontId="2" fillId="0" borderId="0" xfId="0" applyFont="1"/>
    <xf numFmtId="0" fontId="5" fillId="0" borderId="0" xfId="0" applyFont="1"/>
    <xf numFmtId="0" fontId="4" fillId="0" borderId="0" xfId="0" applyFont="1" applyAlignment="1"/>
    <xf numFmtId="0" fontId="4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0" fontId="8" fillId="0" borderId="0" xfId="0" applyFont="1"/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horizontal="left"/>
    </xf>
    <xf numFmtId="164" fontId="4" fillId="2" borderId="0" xfId="0" applyNumberFormat="1" applyFont="1" applyFill="1"/>
    <xf numFmtId="166" fontId="4" fillId="2" borderId="0" xfId="0" applyNumberFormat="1" applyFont="1" applyFill="1"/>
    <xf numFmtId="164" fontId="2" fillId="2" borderId="0" xfId="0" applyNumberFormat="1" applyFont="1" applyFill="1"/>
    <xf numFmtId="0" fontId="3" fillId="2" borderId="0" xfId="0" applyFont="1" applyFill="1"/>
    <xf numFmtId="3" fontId="3" fillId="2" borderId="0" xfId="0" applyNumberFormat="1" applyFont="1" applyFill="1" applyBorder="1" applyAlignment="1"/>
    <xf numFmtId="0" fontId="4" fillId="2" borderId="0" xfId="0" applyFont="1" applyFill="1" applyAlignme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3" fontId="3" fillId="2" borderId="0" xfId="0" applyNumberFormat="1" applyFont="1" applyFill="1"/>
    <xf numFmtId="165" fontId="7" fillId="2" borderId="0" xfId="0" applyNumberFormat="1" applyFont="1" applyFill="1"/>
    <xf numFmtId="0" fontId="7" fillId="2" borderId="0" xfId="0" applyFont="1" applyFill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vertical="top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1" fontId="11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justify" vertical="top" wrapText="1"/>
    </xf>
    <xf numFmtId="164" fontId="11" fillId="2" borderId="1" xfId="0" applyNumberFormat="1" applyFont="1" applyFill="1" applyBorder="1" applyAlignment="1">
      <alignment horizontal="right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164" fontId="9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justify" vertical="justify"/>
    </xf>
    <xf numFmtId="164" fontId="11" fillId="2" borderId="1" xfId="0" applyNumberFormat="1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 wrapText="1"/>
    </xf>
    <xf numFmtId="164" fontId="9" fillId="2" borderId="0" xfId="0" applyNumberFormat="1" applyFont="1" applyFill="1"/>
    <xf numFmtId="49" fontId="11" fillId="2" borderId="1" xfId="0" applyNumberFormat="1" applyFont="1" applyFill="1" applyBorder="1" applyAlignment="1">
      <alignment horizontal="justify" vertical="top"/>
    </xf>
    <xf numFmtId="1" fontId="12" fillId="2" borderId="1" xfId="0" applyNumberFormat="1" applyFont="1" applyFill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justify" vertical="top"/>
    </xf>
    <xf numFmtId="164" fontId="12" fillId="2" borderId="1" xfId="0" applyNumberFormat="1" applyFont="1" applyFill="1" applyBorder="1" applyAlignment="1">
      <alignment horizontal="right"/>
    </xf>
    <xf numFmtId="49" fontId="12" fillId="2" borderId="1" xfId="0" applyNumberFormat="1" applyFont="1" applyFill="1" applyBorder="1" applyAlignment="1">
      <alignment horizontal="justify" vertical="top" wrapText="1"/>
    </xf>
    <xf numFmtId="1" fontId="13" fillId="2" borderId="1" xfId="0" applyNumberFormat="1" applyFont="1" applyFill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justify" vertical="top" wrapText="1"/>
    </xf>
    <xf numFmtId="164" fontId="13" fillId="2" borderId="1" xfId="0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justify" vertical="top" wrapText="1"/>
    </xf>
    <xf numFmtId="0" fontId="9" fillId="2" borderId="1" xfId="0" applyNumberFormat="1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 vertical="top" wrapText="1"/>
    </xf>
    <xf numFmtId="164" fontId="9" fillId="2" borderId="1" xfId="0" applyNumberFormat="1" applyFont="1" applyFill="1" applyBorder="1" applyAlignment="1"/>
    <xf numFmtId="164" fontId="9" fillId="2" borderId="1" xfId="0" applyNumberFormat="1" applyFont="1" applyFill="1" applyBorder="1"/>
    <xf numFmtId="0" fontId="13" fillId="2" borderId="1" xfId="0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justify" vertical="top" wrapText="1"/>
    </xf>
    <xf numFmtId="0" fontId="9" fillId="2" borderId="2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 wrapText="1"/>
    </xf>
    <xf numFmtId="0" fontId="14" fillId="0" borderId="1" xfId="0" applyFont="1" applyFill="1" applyBorder="1" applyAlignment="1">
      <alignment horizontal="justify" vertical="top" wrapText="1"/>
    </xf>
    <xf numFmtId="1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M188"/>
  <sheetViews>
    <sheetView tabSelected="1" topLeftCell="A86" zoomScale="75" zoomScaleNormal="75" workbookViewId="0">
      <selection activeCell="B24" sqref="B24"/>
    </sheetView>
  </sheetViews>
  <sheetFormatPr defaultRowHeight="15.75"/>
  <cols>
    <col min="1" max="1" width="25.85546875" style="19" customWidth="1"/>
    <col min="2" max="2" width="41.85546875" style="25" customWidth="1"/>
    <col min="3" max="3" width="11" style="16" customWidth="1"/>
    <col min="4" max="4" width="11.7109375" style="10" customWidth="1"/>
    <col min="5" max="5" width="6.85546875" style="10" customWidth="1"/>
    <col min="6" max="6" width="9.140625" style="1"/>
    <col min="7" max="7" width="11.140625" style="10" bestFit="1" customWidth="1"/>
    <col min="8" max="8" width="9.140625" style="10"/>
    <col min="9" max="9" width="11.7109375" style="10" bestFit="1" customWidth="1"/>
    <col min="10" max="10" width="13.5703125" style="10" customWidth="1"/>
    <col min="11" max="11" width="9.140625" style="10"/>
    <col min="12" max="12" width="11.7109375" style="10" customWidth="1"/>
    <col min="13" max="13" width="9.140625" style="10"/>
    <col min="14" max="16384" width="9.140625" style="1"/>
  </cols>
  <sheetData>
    <row r="1" spans="1:13">
      <c r="B1" s="29" t="s">
        <v>218</v>
      </c>
      <c r="C1" s="29"/>
      <c r="D1" s="29"/>
      <c r="E1" s="29"/>
    </row>
    <row r="2" spans="1:13">
      <c r="B2" s="29" t="s">
        <v>206</v>
      </c>
      <c r="C2" s="29"/>
      <c r="D2" s="29"/>
      <c r="E2" s="29"/>
    </row>
    <row r="3" spans="1:13">
      <c r="B3" s="29" t="s">
        <v>58</v>
      </c>
      <c r="C3" s="29"/>
      <c r="D3" s="29"/>
      <c r="E3" s="29"/>
    </row>
    <row r="4" spans="1:13" ht="15.75" customHeight="1">
      <c r="B4" s="29" t="s">
        <v>219</v>
      </c>
      <c r="C4" s="29"/>
      <c r="D4" s="29"/>
      <c r="E4" s="29"/>
    </row>
    <row r="5" spans="1:13" ht="15.75" customHeight="1">
      <c r="B5" s="24"/>
      <c r="C5" s="19"/>
      <c r="D5" s="19"/>
      <c r="E5" s="19"/>
    </row>
    <row r="6" spans="1:13" s="4" customFormat="1" ht="36" customHeight="1">
      <c r="A6" s="26" t="s">
        <v>207</v>
      </c>
      <c r="B6" s="26"/>
      <c r="C6" s="26"/>
      <c r="D6" s="26"/>
      <c r="E6" s="26"/>
      <c r="G6" s="11"/>
      <c r="H6" s="11"/>
      <c r="I6" s="11"/>
      <c r="J6" s="11"/>
      <c r="K6" s="11"/>
      <c r="L6" s="11"/>
      <c r="M6" s="11"/>
    </row>
    <row r="7" spans="1:13" s="6" customFormat="1" ht="21" customHeight="1">
      <c r="A7" s="27"/>
      <c r="B7" s="28"/>
      <c r="C7" s="28"/>
      <c r="D7" s="12"/>
      <c r="E7" s="20" t="s">
        <v>39</v>
      </c>
      <c r="G7" s="12"/>
      <c r="H7" s="12"/>
      <c r="I7" s="12"/>
      <c r="J7" s="12"/>
      <c r="K7" s="12"/>
      <c r="L7" s="12"/>
      <c r="M7" s="12"/>
    </row>
    <row r="8" spans="1:13" ht="33.75" customHeight="1">
      <c r="A8" s="30" t="s">
        <v>2</v>
      </c>
      <c r="B8" s="31" t="s">
        <v>35</v>
      </c>
      <c r="C8" s="32" t="s">
        <v>208</v>
      </c>
      <c r="D8" s="33" t="s">
        <v>209</v>
      </c>
      <c r="E8" s="34" t="s">
        <v>7</v>
      </c>
    </row>
    <row r="9" spans="1:13" ht="15.75" customHeight="1">
      <c r="A9" s="35">
        <v>1</v>
      </c>
      <c r="B9" s="35">
        <v>2</v>
      </c>
      <c r="C9" s="36">
        <v>3</v>
      </c>
      <c r="D9" s="36">
        <v>4</v>
      </c>
      <c r="E9" s="36">
        <v>5</v>
      </c>
    </row>
    <row r="10" spans="1:13" ht="48" customHeight="1">
      <c r="A10" s="37" t="s">
        <v>47</v>
      </c>
      <c r="B10" s="38" t="s">
        <v>84</v>
      </c>
      <c r="C10" s="39">
        <f>SUM(C11:C15)</f>
        <v>621</v>
      </c>
      <c r="D10" s="39">
        <f>SUM(D11:D15)</f>
        <v>571.9</v>
      </c>
      <c r="E10" s="39">
        <f t="shared" ref="E10:E16" si="0">D10/C10*100</f>
        <v>92.093397745571664</v>
      </c>
    </row>
    <row r="11" spans="1:13" ht="48" customHeight="1">
      <c r="A11" s="40" t="s">
        <v>99</v>
      </c>
      <c r="B11" s="41" t="s">
        <v>102</v>
      </c>
      <c r="C11" s="42">
        <v>279.7</v>
      </c>
      <c r="D11" s="42">
        <v>230.6</v>
      </c>
      <c r="E11" s="42">
        <f t="shared" si="0"/>
        <v>82.445477297104048</v>
      </c>
    </row>
    <row r="12" spans="1:13" ht="48" customHeight="1">
      <c r="A12" s="40" t="s">
        <v>100</v>
      </c>
      <c r="B12" s="41" t="s">
        <v>103</v>
      </c>
      <c r="C12" s="42">
        <v>31.4</v>
      </c>
      <c r="D12" s="42">
        <v>31.4</v>
      </c>
      <c r="E12" s="42">
        <f t="shared" si="0"/>
        <v>100</v>
      </c>
      <c r="H12" s="13"/>
    </row>
    <row r="13" spans="1:13" ht="33" customHeight="1">
      <c r="A13" s="40" t="s">
        <v>101</v>
      </c>
      <c r="B13" s="41" t="s">
        <v>104</v>
      </c>
      <c r="C13" s="42">
        <v>27.1</v>
      </c>
      <c r="D13" s="42">
        <v>27.1</v>
      </c>
      <c r="E13" s="42">
        <f t="shared" si="0"/>
        <v>100</v>
      </c>
    </row>
    <row r="14" spans="1:13" ht="30.75" customHeight="1">
      <c r="A14" s="40" t="s">
        <v>89</v>
      </c>
      <c r="B14" s="41" t="s">
        <v>59</v>
      </c>
      <c r="C14" s="42">
        <v>273</v>
      </c>
      <c r="D14" s="42">
        <v>273</v>
      </c>
      <c r="E14" s="42">
        <f t="shared" si="0"/>
        <v>100</v>
      </c>
    </row>
    <row r="15" spans="1:13" ht="62.25" customHeight="1">
      <c r="A15" s="40" t="s">
        <v>105</v>
      </c>
      <c r="B15" s="41" t="s">
        <v>202</v>
      </c>
      <c r="C15" s="42">
        <v>9.8000000000000007</v>
      </c>
      <c r="D15" s="42">
        <v>9.8000000000000007</v>
      </c>
      <c r="E15" s="42">
        <f t="shared" si="0"/>
        <v>100</v>
      </c>
    </row>
    <row r="16" spans="1:13" ht="16.5" customHeight="1">
      <c r="A16" s="37" t="s">
        <v>40</v>
      </c>
      <c r="B16" s="43" t="s">
        <v>41</v>
      </c>
      <c r="C16" s="44">
        <f>C17+C18</f>
        <v>808.6</v>
      </c>
      <c r="D16" s="44">
        <f>D17+D18</f>
        <v>808.6</v>
      </c>
      <c r="E16" s="39">
        <f t="shared" si="0"/>
        <v>100</v>
      </c>
      <c r="F16" s="9"/>
    </row>
    <row r="17" spans="1:13" ht="46.5" customHeight="1">
      <c r="A17" s="40" t="s">
        <v>90</v>
      </c>
      <c r="B17" s="41" t="s">
        <v>14</v>
      </c>
      <c r="C17" s="45">
        <v>14.4</v>
      </c>
      <c r="D17" s="45">
        <v>14.4</v>
      </c>
      <c r="E17" s="42">
        <f t="shared" ref="E17:E86" si="1">D17/C17*100</f>
        <v>100</v>
      </c>
    </row>
    <row r="18" spans="1:13" ht="63" customHeight="1">
      <c r="A18" s="40" t="s">
        <v>91</v>
      </c>
      <c r="B18" s="41" t="s">
        <v>15</v>
      </c>
      <c r="C18" s="46">
        <v>794.2</v>
      </c>
      <c r="D18" s="45">
        <v>794.2</v>
      </c>
      <c r="E18" s="42">
        <f t="shared" si="1"/>
        <v>100</v>
      </c>
    </row>
    <row r="19" spans="1:13" s="3" customFormat="1" ht="45.75" customHeight="1">
      <c r="A19" s="37" t="s">
        <v>13</v>
      </c>
      <c r="B19" s="47" t="s">
        <v>85</v>
      </c>
      <c r="C19" s="39">
        <f>SUM(C20:C21)</f>
        <v>41.2</v>
      </c>
      <c r="D19" s="39">
        <f>SUM(D20:D21)</f>
        <v>41.2</v>
      </c>
      <c r="E19" s="39">
        <f>D19/C19*100</f>
        <v>100</v>
      </c>
      <c r="G19" s="8"/>
      <c r="H19" s="8"/>
      <c r="I19" s="8"/>
      <c r="J19" s="8"/>
      <c r="K19" s="8"/>
      <c r="L19" s="8"/>
      <c r="M19" s="8"/>
    </row>
    <row r="20" spans="1:13" s="3" customFormat="1" ht="31.5" customHeight="1">
      <c r="A20" s="48" t="s">
        <v>169</v>
      </c>
      <c r="B20" s="49" t="s">
        <v>170</v>
      </c>
      <c r="C20" s="50">
        <v>7</v>
      </c>
      <c r="D20" s="50">
        <v>7</v>
      </c>
      <c r="E20" s="50">
        <v>100</v>
      </c>
      <c r="G20" s="8"/>
      <c r="H20" s="8"/>
      <c r="I20" s="8"/>
      <c r="J20" s="8"/>
      <c r="K20" s="8"/>
      <c r="L20" s="8"/>
      <c r="M20" s="8"/>
    </row>
    <row r="21" spans="1:13" s="3" customFormat="1" ht="61.5" customHeight="1">
      <c r="A21" s="40" t="s">
        <v>159</v>
      </c>
      <c r="B21" s="41" t="s">
        <v>15</v>
      </c>
      <c r="C21" s="42">
        <v>34.200000000000003</v>
      </c>
      <c r="D21" s="42">
        <v>34.200000000000003</v>
      </c>
      <c r="E21" s="42">
        <f t="shared" si="1"/>
        <v>100</v>
      </c>
      <c r="G21" s="8"/>
      <c r="H21" s="8"/>
      <c r="I21" s="8"/>
      <c r="J21" s="8"/>
      <c r="K21" s="8"/>
      <c r="L21" s="8"/>
      <c r="M21" s="8"/>
    </row>
    <row r="22" spans="1:13" s="3" customFormat="1" ht="61.5" customHeight="1">
      <c r="A22" s="37" t="s">
        <v>16</v>
      </c>
      <c r="B22" s="38" t="s">
        <v>139</v>
      </c>
      <c r="C22" s="39">
        <f>(C24+C25+C23)</f>
        <v>183.20000000000002</v>
      </c>
      <c r="D22" s="39">
        <f>(D24+D25+D23)</f>
        <v>183.20000000000002</v>
      </c>
      <c r="E22" s="39">
        <f t="shared" si="1"/>
        <v>100</v>
      </c>
      <c r="G22" s="8"/>
      <c r="H22" s="8"/>
      <c r="I22" s="8"/>
      <c r="J22" s="8"/>
      <c r="K22" s="8"/>
      <c r="L22" s="8"/>
      <c r="M22" s="8"/>
    </row>
    <row r="23" spans="1:13" s="3" customFormat="1" ht="46.5" customHeight="1">
      <c r="A23" s="48" t="s">
        <v>171</v>
      </c>
      <c r="B23" s="51" t="s">
        <v>172</v>
      </c>
      <c r="C23" s="50">
        <v>10</v>
      </c>
      <c r="D23" s="50">
        <v>10</v>
      </c>
      <c r="E23" s="50">
        <f t="shared" si="1"/>
        <v>100</v>
      </c>
      <c r="G23" s="8"/>
      <c r="H23" s="8"/>
      <c r="I23" s="8"/>
      <c r="J23" s="8"/>
      <c r="K23" s="8"/>
      <c r="L23" s="8"/>
      <c r="M23" s="8"/>
    </row>
    <row r="24" spans="1:13" s="3" customFormat="1" ht="94.5" customHeight="1">
      <c r="A24" s="40" t="s">
        <v>92</v>
      </c>
      <c r="B24" s="66" t="s">
        <v>222</v>
      </c>
      <c r="C24" s="42">
        <v>135.30000000000001</v>
      </c>
      <c r="D24" s="42">
        <v>135.30000000000001</v>
      </c>
      <c r="E24" s="42">
        <f t="shared" si="1"/>
        <v>100</v>
      </c>
      <c r="G24" s="7"/>
      <c r="H24" s="8"/>
      <c r="I24" s="8"/>
      <c r="J24" s="8"/>
      <c r="K24" s="8"/>
      <c r="L24" s="8"/>
      <c r="M24" s="8"/>
    </row>
    <row r="25" spans="1:13" s="3" customFormat="1" ht="63.75" customHeight="1">
      <c r="A25" s="40" t="s">
        <v>173</v>
      </c>
      <c r="B25" s="41" t="s">
        <v>15</v>
      </c>
      <c r="C25" s="42">
        <v>37.9</v>
      </c>
      <c r="D25" s="42">
        <v>37.9</v>
      </c>
      <c r="E25" s="42">
        <f t="shared" si="1"/>
        <v>100</v>
      </c>
      <c r="G25" s="7"/>
      <c r="H25" s="8"/>
      <c r="I25" s="8"/>
      <c r="J25" s="8"/>
      <c r="K25" s="8"/>
      <c r="L25" s="8"/>
      <c r="M25" s="8"/>
    </row>
    <row r="26" spans="1:13" s="3" customFormat="1" ht="42.75" customHeight="1">
      <c r="A26" s="52" t="s">
        <v>158</v>
      </c>
      <c r="B26" s="53" t="s">
        <v>164</v>
      </c>
      <c r="C26" s="54">
        <f>C27</f>
        <v>40</v>
      </c>
      <c r="D26" s="54">
        <f>D27</f>
        <v>40</v>
      </c>
      <c r="E26" s="54">
        <f t="shared" si="1"/>
        <v>100</v>
      </c>
      <c r="G26" s="7"/>
      <c r="H26" s="8"/>
      <c r="I26" s="8"/>
      <c r="J26" s="8"/>
      <c r="K26" s="8"/>
      <c r="L26" s="8"/>
      <c r="M26" s="8"/>
    </row>
    <row r="27" spans="1:13" s="3" customFormat="1" ht="93.75" customHeight="1">
      <c r="A27" s="40" t="s">
        <v>175</v>
      </c>
      <c r="B27" s="41" t="s">
        <v>174</v>
      </c>
      <c r="C27" s="42">
        <v>40</v>
      </c>
      <c r="D27" s="42">
        <v>40</v>
      </c>
      <c r="E27" s="42">
        <f t="shared" si="1"/>
        <v>100</v>
      </c>
      <c r="G27" s="7"/>
      <c r="H27" s="8"/>
      <c r="I27" s="8"/>
      <c r="J27" s="8"/>
      <c r="K27" s="8"/>
      <c r="L27" s="8"/>
      <c r="M27" s="8"/>
    </row>
    <row r="28" spans="1:13" s="3" customFormat="1" ht="32.25" customHeight="1">
      <c r="A28" s="37" t="s">
        <v>37</v>
      </c>
      <c r="B28" s="38" t="s">
        <v>138</v>
      </c>
      <c r="C28" s="39">
        <f>C29+C30</f>
        <v>11.9</v>
      </c>
      <c r="D28" s="39">
        <f>D29+D30</f>
        <v>11.9</v>
      </c>
      <c r="E28" s="39">
        <f t="shared" si="1"/>
        <v>100</v>
      </c>
      <c r="G28" s="7"/>
      <c r="H28" s="8"/>
      <c r="I28" s="8"/>
      <c r="J28" s="8"/>
      <c r="K28" s="8"/>
      <c r="L28" s="8"/>
      <c r="M28" s="8"/>
    </row>
    <row r="29" spans="1:13" s="3" customFormat="1" ht="84" customHeight="1">
      <c r="A29" s="40" t="s">
        <v>210</v>
      </c>
      <c r="B29" s="41" t="s">
        <v>122</v>
      </c>
      <c r="C29" s="50">
        <v>2</v>
      </c>
      <c r="D29" s="50">
        <v>2</v>
      </c>
      <c r="E29" s="42">
        <f t="shared" si="1"/>
        <v>100</v>
      </c>
      <c r="G29" s="7"/>
      <c r="H29" s="8"/>
      <c r="I29" s="8"/>
      <c r="J29" s="8"/>
      <c r="K29" s="8"/>
      <c r="L29" s="8"/>
      <c r="M29" s="8"/>
    </row>
    <row r="30" spans="1:13" s="3" customFormat="1" ht="63.75" customHeight="1">
      <c r="A30" s="40" t="s">
        <v>93</v>
      </c>
      <c r="B30" s="41" t="s">
        <v>15</v>
      </c>
      <c r="C30" s="42">
        <v>9.9</v>
      </c>
      <c r="D30" s="42">
        <v>9.9</v>
      </c>
      <c r="E30" s="42">
        <f t="shared" si="1"/>
        <v>100</v>
      </c>
      <c r="G30" s="7"/>
      <c r="H30" s="8"/>
      <c r="I30" s="8"/>
      <c r="J30" s="8"/>
      <c r="K30" s="8"/>
      <c r="L30" s="8"/>
      <c r="M30" s="8"/>
    </row>
    <row r="31" spans="1:13" s="3" customFormat="1" ht="33" customHeight="1">
      <c r="A31" s="37" t="s">
        <v>18</v>
      </c>
      <c r="B31" s="38" t="s">
        <v>86</v>
      </c>
      <c r="C31" s="39">
        <f>SUM(C32:C50)</f>
        <v>186561.30000000002</v>
      </c>
      <c r="D31" s="39">
        <f>SUM(D32:D50)</f>
        <v>186358.2</v>
      </c>
      <c r="E31" s="39">
        <f t="shared" si="1"/>
        <v>99.891134978154625</v>
      </c>
      <c r="G31" s="8"/>
      <c r="H31" s="8"/>
      <c r="I31" s="8"/>
      <c r="J31" s="8"/>
      <c r="K31" s="8"/>
      <c r="L31" s="8"/>
      <c r="M31" s="8"/>
    </row>
    <row r="32" spans="1:13" ht="128.25" customHeight="1">
      <c r="A32" s="40" t="s">
        <v>60</v>
      </c>
      <c r="B32" s="41" t="s">
        <v>220</v>
      </c>
      <c r="C32" s="42">
        <v>163647</v>
      </c>
      <c r="D32" s="42">
        <v>163646.39999999999</v>
      </c>
      <c r="E32" s="42">
        <f t="shared" si="1"/>
        <v>99.999633357165123</v>
      </c>
      <c r="I32" s="13"/>
      <c r="J32" s="13"/>
      <c r="L32" s="13"/>
    </row>
    <row r="33" spans="1:13" ht="141.75" customHeight="1">
      <c r="A33" s="40" t="s">
        <v>6</v>
      </c>
      <c r="B33" s="55" t="s">
        <v>203</v>
      </c>
      <c r="C33" s="42">
        <v>602.5</v>
      </c>
      <c r="D33" s="42">
        <v>602.5</v>
      </c>
      <c r="E33" s="42">
        <f t="shared" si="1"/>
        <v>100</v>
      </c>
      <c r="L33" s="13"/>
    </row>
    <row r="34" spans="1:13" ht="77.25" customHeight="1">
      <c r="A34" s="40" t="s">
        <v>8</v>
      </c>
      <c r="B34" s="41" t="s">
        <v>94</v>
      </c>
      <c r="C34" s="42">
        <v>1127.2</v>
      </c>
      <c r="D34" s="42">
        <v>1127.2</v>
      </c>
      <c r="E34" s="42">
        <f t="shared" si="1"/>
        <v>100</v>
      </c>
    </row>
    <row r="35" spans="1:13" ht="138" customHeight="1">
      <c r="A35" s="40" t="s">
        <v>12</v>
      </c>
      <c r="B35" s="56" t="s">
        <v>221</v>
      </c>
      <c r="C35" s="42">
        <v>131.80000000000001</v>
      </c>
      <c r="D35" s="42">
        <v>131.80000000000001</v>
      </c>
      <c r="E35" s="42">
        <v>0</v>
      </c>
    </row>
    <row r="36" spans="1:13" ht="46.5" customHeight="1">
      <c r="A36" s="40" t="s">
        <v>106</v>
      </c>
      <c r="B36" s="56" t="s">
        <v>204</v>
      </c>
      <c r="C36" s="42">
        <v>2402.4</v>
      </c>
      <c r="D36" s="42">
        <v>2365.1</v>
      </c>
      <c r="E36" s="42">
        <f t="shared" si="1"/>
        <v>98.447385947385939</v>
      </c>
      <c r="I36" s="13"/>
      <c r="J36" s="13"/>
      <c r="L36" s="14"/>
    </row>
    <row r="37" spans="1:13" ht="76.5" customHeight="1">
      <c r="A37" s="40" t="s">
        <v>107</v>
      </c>
      <c r="B37" s="56" t="s">
        <v>140</v>
      </c>
      <c r="C37" s="42">
        <v>30.6</v>
      </c>
      <c r="D37" s="42">
        <v>67.5</v>
      </c>
      <c r="E37" s="42">
        <f t="shared" si="1"/>
        <v>220.58823529411762</v>
      </c>
      <c r="I37" s="13"/>
    </row>
    <row r="38" spans="1:13" ht="62.25" customHeight="1">
      <c r="A38" s="40" t="s">
        <v>109</v>
      </c>
      <c r="B38" s="56" t="s">
        <v>108</v>
      </c>
      <c r="C38" s="42">
        <v>975.8</v>
      </c>
      <c r="D38" s="42">
        <v>975.8</v>
      </c>
      <c r="E38" s="42">
        <f t="shared" si="1"/>
        <v>100</v>
      </c>
      <c r="I38" s="13"/>
    </row>
    <row r="39" spans="1:13" ht="78" customHeight="1">
      <c r="A39" s="40" t="s">
        <v>110</v>
      </c>
      <c r="B39" s="56" t="s">
        <v>111</v>
      </c>
      <c r="C39" s="42">
        <v>33.5</v>
      </c>
      <c r="D39" s="42">
        <v>33.5</v>
      </c>
      <c r="E39" s="42">
        <f t="shared" si="1"/>
        <v>100</v>
      </c>
    </row>
    <row r="40" spans="1:13" ht="32.25" customHeight="1">
      <c r="A40" s="40" t="s">
        <v>112</v>
      </c>
      <c r="B40" s="56" t="s">
        <v>141</v>
      </c>
      <c r="C40" s="42">
        <v>1116.7</v>
      </c>
      <c r="D40" s="42">
        <v>1116.7</v>
      </c>
      <c r="E40" s="42">
        <f t="shared" si="1"/>
        <v>100</v>
      </c>
    </row>
    <row r="41" spans="1:13" ht="30" customHeight="1">
      <c r="A41" s="40" t="s">
        <v>113</v>
      </c>
      <c r="B41" s="41" t="s">
        <v>3</v>
      </c>
      <c r="C41" s="42">
        <v>14014.5</v>
      </c>
      <c r="D41" s="42">
        <v>13817.1</v>
      </c>
      <c r="E41" s="42">
        <f t="shared" si="1"/>
        <v>98.59145884619501</v>
      </c>
    </row>
    <row r="42" spans="1:13" ht="62.25" customHeight="1">
      <c r="A42" s="40" t="s">
        <v>114</v>
      </c>
      <c r="B42" s="41" t="s">
        <v>115</v>
      </c>
      <c r="C42" s="42">
        <v>95.4</v>
      </c>
      <c r="D42" s="42">
        <v>95.4</v>
      </c>
      <c r="E42" s="42">
        <f t="shared" si="1"/>
        <v>100</v>
      </c>
    </row>
    <row r="43" spans="1:13" ht="16.5" customHeight="1">
      <c r="A43" s="40" t="s">
        <v>116</v>
      </c>
      <c r="B43" s="41" t="s">
        <v>9</v>
      </c>
      <c r="C43" s="42">
        <v>59.7</v>
      </c>
      <c r="D43" s="42">
        <v>46.2</v>
      </c>
      <c r="E43" s="42">
        <f t="shared" si="1"/>
        <v>77.386934673366838</v>
      </c>
    </row>
    <row r="44" spans="1:13" ht="30.75" customHeight="1">
      <c r="A44" s="40" t="s">
        <v>117</v>
      </c>
      <c r="B44" s="41" t="s">
        <v>118</v>
      </c>
      <c r="C44" s="42">
        <v>15</v>
      </c>
      <c r="D44" s="42">
        <v>35.5</v>
      </c>
      <c r="E44" s="42">
        <v>0</v>
      </c>
    </row>
    <row r="45" spans="1:13" ht="80.25" customHeight="1">
      <c r="A45" s="40" t="s">
        <v>5</v>
      </c>
      <c r="B45" s="41" t="s">
        <v>95</v>
      </c>
      <c r="C45" s="42">
        <v>2081.1999999999998</v>
      </c>
      <c r="D45" s="42">
        <v>2069.3000000000002</v>
      </c>
      <c r="E45" s="42">
        <f t="shared" si="1"/>
        <v>99.428214491639451</v>
      </c>
    </row>
    <row r="46" spans="1:13" ht="62.25" customHeight="1">
      <c r="A46" s="40" t="s">
        <v>165</v>
      </c>
      <c r="B46" s="41" t="s">
        <v>166</v>
      </c>
      <c r="C46" s="42">
        <v>0.5</v>
      </c>
      <c r="D46" s="42">
        <v>0.7</v>
      </c>
      <c r="E46" s="42">
        <v>0</v>
      </c>
    </row>
    <row r="47" spans="1:13" s="3" customFormat="1" ht="94.5" customHeight="1">
      <c r="A47" s="40" t="s">
        <v>142</v>
      </c>
      <c r="B47" s="41" t="s">
        <v>144</v>
      </c>
      <c r="C47" s="42">
        <v>133.80000000000001</v>
      </c>
      <c r="D47" s="42">
        <v>133.80000000000001</v>
      </c>
      <c r="E47" s="42">
        <f t="shared" si="1"/>
        <v>100</v>
      </c>
      <c r="G47" s="8"/>
      <c r="H47" s="8"/>
      <c r="I47" s="15"/>
      <c r="J47" s="8"/>
      <c r="K47" s="8"/>
      <c r="L47" s="8"/>
      <c r="M47" s="8"/>
    </row>
    <row r="48" spans="1:13" s="3" customFormat="1" ht="80.25" customHeight="1">
      <c r="A48" s="40" t="s">
        <v>143</v>
      </c>
      <c r="B48" s="41" t="s">
        <v>38</v>
      </c>
      <c r="C48" s="42">
        <v>3.7</v>
      </c>
      <c r="D48" s="42">
        <v>3.7</v>
      </c>
      <c r="E48" s="42">
        <f t="shared" si="1"/>
        <v>100</v>
      </c>
      <c r="G48" s="8"/>
      <c r="H48" s="8"/>
      <c r="I48" s="8"/>
      <c r="J48" s="8"/>
      <c r="K48" s="8"/>
      <c r="L48" s="8"/>
      <c r="M48" s="8"/>
    </row>
    <row r="49" spans="1:13" s="3" customFormat="1" ht="94.5" customHeight="1">
      <c r="A49" s="40" t="s">
        <v>145</v>
      </c>
      <c r="B49" s="41" t="s">
        <v>119</v>
      </c>
      <c r="C49" s="42">
        <v>85</v>
      </c>
      <c r="D49" s="42">
        <v>85</v>
      </c>
      <c r="E49" s="42">
        <f t="shared" si="1"/>
        <v>100</v>
      </c>
      <c r="G49" s="8"/>
      <c r="H49" s="8"/>
      <c r="I49" s="8"/>
      <c r="J49" s="8"/>
      <c r="K49" s="8"/>
      <c r="L49" s="8"/>
      <c r="M49" s="8"/>
    </row>
    <row r="50" spans="1:13" s="3" customFormat="1" ht="63" customHeight="1">
      <c r="A50" s="40" t="s">
        <v>177</v>
      </c>
      <c r="B50" s="41" t="s">
        <v>176</v>
      </c>
      <c r="C50" s="42">
        <v>5</v>
      </c>
      <c r="D50" s="42">
        <v>5</v>
      </c>
      <c r="E50" s="42">
        <f t="shared" si="1"/>
        <v>100</v>
      </c>
      <c r="G50" s="8"/>
      <c r="H50" s="8"/>
      <c r="I50" s="8"/>
      <c r="J50" s="8"/>
      <c r="K50" s="8"/>
      <c r="L50" s="8"/>
      <c r="M50" s="8"/>
    </row>
    <row r="51" spans="1:13" s="3" customFormat="1" ht="30.75" customHeight="1">
      <c r="A51" s="37" t="s">
        <v>19</v>
      </c>
      <c r="B51" s="38" t="s">
        <v>137</v>
      </c>
      <c r="C51" s="39">
        <f>SUM(C53+C54+C55)</f>
        <v>1103.5</v>
      </c>
      <c r="D51" s="39">
        <f>SUM(D53+D54+D55+D52)</f>
        <v>893.6</v>
      </c>
      <c r="E51" s="39">
        <f t="shared" si="1"/>
        <v>80.978704123244228</v>
      </c>
      <c r="G51" s="8"/>
      <c r="H51" s="8"/>
      <c r="I51" s="8"/>
      <c r="J51" s="8"/>
      <c r="K51" s="8"/>
      <c r="L51" s="8"/>
      <c r="M51" s="8"/>
    </row>
    <row r="52" spans="1:13" s="3" customFormat="1" ht="93.75" customHeight="1">
      <c r="A52" s="48" t="s">
        <v>167</v>
      </c>
      <c r="B52" s="51" t="s">
        <v>17</v>
      </c>
      <c r="C52" s="50">
        <v>0.5</v>
      </c>
      <c r="D52" s="50">
        <v>0.5</v>
      </c>
      <c r="E52" s="50">
        <f t="shared" si="1"/>
        <v>100</v>
      </c>
      <c r="G52" s="8"/>
      <c r="H52" s="8"/>
      <c r="I52" s="15"/>
      <c r="J52" s="8"/>
      <c r="K52" s="8"/>
      <c r="L52" s="8"/>
      <c r="M52" s="8"/>
    </row>
    <row r="53" spans="1:13" s="3" customFormat="1" ht="47.25" customHeight="1">
      <c r="A53" s="40" t="s">
        <v>120</v>
      </c>
      <c r="B53" s="41" t="s">
        <v>123</v>
      </c>
      <c r="C53" s="42">
        <v>0.5</v>
      </c>
      <c r="D53" s="42">
        <v>0.5</v>
      </c>
      <c r="E53" s="50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79.5" customHeight="1">
      <c r="A54" s="40" t="s">
        <v>121</v>
      </c>
      <c r="B54" s="41" t="s">
        <v>122</v>
      </c>
      <c r="C54" s="42">
        <v>46.1</v>
      </c>
      <c r="D54" s="42">
        <v>46.1</v>
      </c>
      <c r="E54" s="50">
        <f t="shared" si="1"/>
        <v>100</v>
      </c>
      <c r="G54" s="8"/>
      <c r="H54" s="8"/>
      <c r="I54" s="8"/>
      <c r="J54" s="8"/>
      <c r="K54" s="8"/>
      <c r="L54" s="8"/>
      <c r="M54" s="8"/>
    </row>
    <row r="55" spans="1:13" s="3" customFormat="1" ht="63.75" customHeight="1">
      <c r="A55" s="40" t="s">
        <v>96</v>
      </c>
      <c r="B55" s="41" t="s">
        <v>15</v>
      </c>
      <c r="C55" s="42">
        <v>1056.9000000000001</v>
      </c>
      <c r="D55" s="42">
        <v>846.5</v>
      </c>
      <c r="E55" s="42">
        <f t="shared" si="1"/>
        <v>80.092724004163102</v>
      </c>
      <c r="G55" s="8"/>
      <c r="H55" s="8"/>
      <c r="I55" s="8"/>
      <c r="J55" s="8"/>
      <c r="K55" s="8"/>
      <c r="L55" s="8"/>
      <c r="M55" s="8"/>
    </row>
    <row r="56" spans="1:13" s="3" customFormat="1" ht="43.5" customHeight="1">
      <c r="A56" s="37" t="s">
        <v>20</v>
      </c>
      <c r="B56" s="38" t="s">
        <v>87</v>
      </c>
      <c r="C56" s="39">
        <f>SUM(C57:C58)</f>
        <v>405.9</v>
      </c>
      <c r="D56" s="39">
        <f>SUM(D57:D58)</f>
        <v>405.9</v>
      </c>
      <c r="E56" s="39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94.5" customHeight="1">
      <c r="A57" s="40" t="s">
        <v>146</v>
      </c>
      <c r="B57" s="41" t="s">
        <v>122</v>
      </c>
      <c r="C57" s="42">
        <v>7.5</v>
      </c>
      <c r="D57" s="42">
        <v>7.5</v>
      </c>
      <c r="E57" s="42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64.5" customHeight="1">
      <c r="A58" s="40" t="s">
        <v>147</v>
      </c>
      <c r="B58" s="41" t="s">
        <v>15</v>
      </c>
      <c r="C58" s="42">
        <v>398.4</v>
      </c>
      <c r="D58" s="42">
        <v>398.4</v>
      </c>
      <c r="E58" s="42">
        <f t="shared" si="1"/>
        <v>100</v>
      </c>
      <c r="G58" s="8"/>
      <c r="H58" s="8"/>
      <c r="I58" s="8"/>
      <c r="J58" s="8"/>
      <c r="K58" s="8"/>
      <c r="L58" s="8"/>
      <c r="M58" s="8"/>
    </row>
    <row r="59" spans="1:13" s="3" customFormat="1" ht="48.75" customHeight="1">
      <c r="A59" s="37" t="s">
        <v>42</v>
      </c>
      <c r="B59" s="38" t="s">
        <v>88</v>
      </c>
      <c r="C59" s="39">
        <f>C60</f>
        <v>34.5</v>
      </c>
      <c r="D59" s="39">
        <f>D60</f>
        <v>34.5</v>
      </c>
      <c r="E59" s="39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31.5" customHeight="1">
      <c r="A60" s="40" t="s">
        <v>97</v>
      </c>
      <c r="B60" s="41" t="s">
        <v>36</v>
      </c>
      <c r="C60" s="42">
        <v>34.5</v>
      </c>
      <c r="D60" s="42">
        <v>34.5</v>
      </c>
      <c r="E60" s="42">
        <f t="shared" si="1"/>
        <v>100</v>
      </c>
      <c r="G60" s="8"/>
      <c r="H60" s="8"/>
      <c r="I60" s="8"/>
      <c r="J60" s="8"/>
      <c r="K60" s="8"/>
      <c r="L60" s="8"/>
      <c r="M60" s="8"/>
    </row>
    <row r="61" spans="1:13" s="3" customFormat="1" ht="14.25" customHeight="1">
      <c r="A61" s="40" t="s">
        <v>160</v>
      </c>
      <c r="B61" s="38" t="s">
        <v>205</v>
      </c>
      <c r="C61" s="54">
        <f>C62</f>
        <v>0.2</v>
      </c>
      <c r="D61" s="54">
        <f>D62</f>
        <v>0.2</v>
      </c>
      <c r="E61" s="54">
        <f t="shared" si="1"/>
        <v>100</v>
      </c>
      <c r="G61" s="8"/>
      <c r="H61" s="8"/>
      <c r="I61" s="8"/>
      <c r="J61" s="8"/>
      <c r="K61" s="8"/>
      <c r="L61" s="8"/>
      <c r="M61" s="8"/>
    </row>
    <row r="62" spans="1:13" s="3" customFormat="1" ht="63.75" customHeight="1">
      <c r="A62" s="40" t="s">
        <v>168</v>
      </c>
      <c r="B62" s="41" t="s">
        <v>15</v>
      </c>
      <c r="C62" s="42">
        <v>0.2</v>
      </c>
      <c r="D62" s="42">
        <v>0.2</v>
      </c>
      <c r="E62" s="42">
        <f t="shared" si="1"/>
        <v>100</v>
      </c>
      <c r="G62" s="8"/>
      <c r="H62" s="8"/>
      <c r="I62" s="8"/>
      <c r="J62" s="8"/>
      <c r="K62" s="8"/>
      <c r="L62" s="8"/>
      <c r="M62" s="8"/>
    </row>
    <row r="63" spans="1:13" s="3" customFormat="1" ht="48" customHeight="1">
      <c r="A63" s="37" t="s">
        <v>21</v>
      </c>
      <c r="B63" s="38" t="s">
        <v>34</v>
      </c>
      <c r="C63" s="39">
        <f>C64</f>
        <v>115</v>
      </c>
      <c r="D63" s="39">
        <f>D64</f>
        <v>115</v>
      </c>
      <c r="E63" s="39">
        <f t="shared" si="1"/>
        <v>100</v>
      </c>
      <c r="G63" s="8"/>
      <c r="H63" s="8"/>
      <c r="I63" s="8"/>
      <c r="J63" s="8"/>
      <c r="K63" s="8"/>
      <c r="L63" s="8"/>
      <c r="M63" s="8"/>
    </row>
    <row r="64" spans="1:13" s="3" customFormat="1" ht="63" customHeight="1">
      <c r="A64" s="40" t="s">
        <v>148</v>
      </c>
      <c r="B64" s="41" t="s">
        <v>15</v>
      </c>
      <c r="C64" s="42">
        <v>115</v>
      </c>
      <c r="D64" s="42">
        <v>115</v>
      </c>
      <c r="E64" s="42">
        <f t="shared" si="1"/>
        <v>100</v>
      </c>
      <c r="G64" s="8"/>
      <c r="H64" s="8"/>
      <c r="I64" s="8"/>
      <c r="J64" s="8"/>
      <c r="K64" s="8"/>
      <c r="L64" s="8"/>
      <c r="M64" s="8"/>
    </row>
    <row r="65" spans="1:13" s="3" customFormat="1" ht="33" customHeight="1">
      <c r="A65" s="37" t="s">
        <v>124</v>
      </c>
      <c r="B65" s="53" t="s">
        <v>136</v>
      </c>
      <c r="C65" s="54">
        <f>SUM(C66)</f>
        <v>33.5</v>
      </c>
      <c r="D65" s="54">
        <f>SUM(D66)</f>
        <v>33.5</v>
      </c>
      <c r="E65" s="54">
        <f t="shared" si="1"/>
        <v>100</v>
      </c>
      <c r="G65" s="8"/>
      <c r="H65" s="8"/>
      <c r="I65" s="8"/>
      <c r="J65" s="8"/>
      <c r="K65" s="8"/>
      <c r="L65" s="8"/>
      <c r="M65" s="8"/>
    </row>
    <row r="66" spans="1:13" s="3" customFormat="1" ht="63" customHeight="1">
      <c r="A66" s="40" t="s">
        <v>149</v>
      </c>
      <c r="B66" s="41" t="s">
        <v>15</v>
      </c>
      <c r="C66" s="42">
        <v>33.5</v>
      </c>
      <c r="D66" s="42">
        <v>33.5</v>
      </c>
      <c r="E66" s="42">
        <f t="shared" si="1"/>
        <v>100</v>
      </c>
      <c r="G66" s="8"/>
      <c r="H66" s="8"/>
      <c r="I66" s="8"/>
      <c r="J66" s="8"/>
      <c r="K66" s="8"/>
      <c r="L66" s="8"/>
      <c r="M66" s="8"/>
    </row>
    <row r="67" spans="1:13" s="3" customFormat="1" ht="32.25" customHeight="1">
      <c r="A67" s="37" t="s">
        <v>125</v>
      </c>
      <c r="B67" s="53" t="s">
        <v>150</v>
      </c>
      <c r="C67" s="54">
        <f>SUM(C68)</f>
        <v>1.3</v>
      </c>
      <c r="D67" s="54">
        <f>SUM(D68)</f>
        <v>1.3</v>
      </c>
      <c r="E67" s="54">
        <f t="shared" si="1"/>
        <v>100</v>
      </c>
      <c r="G67" s="8"/>
      <c r="H67" s="8"/>
      <c r="I67" s="8"/>
      <c r="J67" s="8"/>
      <c r="K67" s="8"/>
      <c r="L67" s="8"/>
      <c r="M67" s="8"/>
    </row>
    <row r="68" spans="1:13" s="3" customFormat="1" ht="63" customHeight="1">
      <c r="A68" s="40" t="s">
        <v>151</v>
      </c>
      <c r="B68" s="41" t="s">
        <v>15</v>
      </c>
      <c r="C68" s="42">
        <v>1.3</v>
      </c>
      <c r="D68" s="42">
        <v>1.3</v>
      </c>
      <c r="E68" s="42">
        <f t="shared" si="1"/>
        <v>100</v>
      </c>
      <c r="G68" s="8"/>
      <c r="H68" s="8"/>
      <c r="I68" s="8"/>
      <c r="J68" s="8"/>
      <c r="K68" s="8"/>
      <c r="L68" s="8"/>
      <c r="M68" s="8"/>
    </row>
    <row r="69" spans="1:13" s="3" customFormat="1" ht="16.5" customHeight="1">
      <c r="A69" s="37" t="s">
        <v>23</v>
      </c>
      <c r="B69" s="38" t="s">
        <v>22</v>
      </c>
      <c r="C69" s="39">
        <f>SUM(C70:C85)</f>
        <v>113240.3</v>
      </c>
      <c r="D69" s="39">
        <f>SUM(D70:D85)</f>
        <v>112812.7</v>
      </c>
      <c r="E69" s="39">
        <f t="shared" si="1"/>
        <v>99.622395913822189</v>
      </c>
      <c r="G69" s="8"/>
      <c r="H69" s="8"/>
      <c r="I69" s="8"/>
      <c r="J69" s="8"/>
      <c r="K69" s="8"/>
      <c r="L69" s="8"/>
      <c r="M69" s="8"/>
    </row>
    <row r="70" spans="1:13" s="3" customFormat="1" ht="32.25" customHeight="1">
      <c r="A70" s="40" t="s">
        <v>152</v>
      </c>
      <c r="B70" s="41" t="s">
        <v>61</v>
      </c>
      <c r="C70" s="42">
        <v>718.3</v>
      </c>
      <c r="D70" s="42">
        <v>718.3</v>
      </c>
      <c r="E70" s="42">
        <v>0</v>
      </c>
      <c r="G70" s="8"/>
      <c r="H70" s="8"/>
      <c r="I70" s="8"/>
      <c r="J70" s="8"/>
      <c r="K70" s="8"/>
      <c r="L70" s="8"/>
      <c r="M70" s="8"/>
    </row>
    <row r="71" spans="1:13" s="3" customFormat="1" ht="111" customHeight="1">
      <c r="A71" s="48" t="s">
        <v>179</v>
      </c>
      <c r="B71" s="51" t="s">
        <v>178</v>
      </c>
      <c r="C71" s="50">
        <v>64</v>
      </c>
      <c r="D71" s="50">
        <v>64</v>
      </c>
      <c r="E71" s="42">
        <f t="shared" si="1"/>
        <v>100</v>
      </c>
      <c r="G71" s="8"/>
      <c r="H71" s="8"/>
      <c r="I71" s="8"/>
      <c r="J71" s="8"/>
      <c r="K71" s="8"/>
      <c r="L71" s="8"/>
      <c r="M71" s="8"/>
    </row>
    <row r="72" spans="1:13" s="3" customFormat="1" ht="63.75" customHeight="1">
      <c r="A72" s="40" t="s">
        <v>153</v>
      </c>
      <c r="B72" s="51" t="s">
        <v>15</v>
      </c>
      <c r="C72" s="50">
        <v>87.1</v>
      </c>
      <c r="D72" s="42">
        <v>87.1</v>
      </c>
      <c r="E72" s="42">
        <f t="shared" si="1"/>
        <v>100</v>
      </c>
      <c r="G72" s="8"/>
      <c r="H72" s="8"/>
      <c r="I72" s="8"/>
      <c r="J72" s="8"/>
      <c r="K72" s="8"/>
      <c r="L72" s="8"/>
      <c r="M72" s="8"/>
    </row>
    <row r="73" spans="1:13" s="3" customFormat="1" ht="78.75" customHeight="1">
      <c r="A73" s="40" t="s">
        <v>180</v>
      </c>
      <c r="B73" s="51" t="s">
        <v>181</v>
      </c>
      <c r="C73" s="42">
        <v>2779.3</v>
      </c>
      <c r="D73" s="42">
        <v>2779.3</v>
      </c>
      <c r="E73" s="42">
        <f t="shared" si="1"/>
        <v>100</v>
      </c>
      <c r="G73" s="8"/>
      <c r="H73" s="8"/>
      <c r="I73" s="8"/>
      <c r="J73" s="8"/>
      <c r="K73" s="8"/>
      <c r="L73" s="8"/>
      <c r="M73" s="8"/>
    </row>
    <row r="74" spans="1:13" s="3" customFormat="1" ht="80.25" customHeight="1">
      <c r="A74" s="40" t="s">
        <v>183</v>
      </c>
      <c r="B74" s="51" t="s">
        <v>182</v>
      </c>
      <c r="C74" s="42">
        <v>580</v>
      </c>
      <c r="D74" s="42">
        <v>580</v>
      </c>
      <c r="E74" s="42">
        <f t="shared" si="1"/>
        <v>100</v>
      </c>
      <c r="G74" s="8"/>
      <c r="H74" s="8"/>
      <c r="I74" s="8"/>
      <c r="J74" s="8"/>
      <c r="K74" s="8"/>
      <c r="L74" s="8"/>
      <c r="M74" s="8"/>
    </row>
    <row r="75" spans="1:13" s="3" customFormat="1" ht="33" customHeight="1">
      <c r="A75" s="40" t="s">
        <v>57</v>
      </c>
      <c r="B75" s="57" t="s">
        <v>62</v>
      </c>
      <c r="C75" s="58">
        <v>98</v>
      </c>
      <c r="D75" s="42">
        <v>98</v>
      </c>
      <c r="E75" s="59">
        <f t="shared" si="1"/>
        <v>100</v>
      </c>
      <c r="G75" s="8"/>
      <c r="H75" s="8"/>
      <c r="I75" s="8"/>
      <c r="J75" s="8"/>
      <c r="K75" s="8"/>
      <c r="L75" s="8"/>
      <c r="M75" s="8"/>
    </row>
    <row r="76" spans="1:13" s="3" customFormat="1" ht="78.75" customHeight="1">
      <c r="A76" s="40" t="s">
        <v>196</v>
      </c>
      <c r="B76" s="57" t="s">
        <v>197</v>
      </c>
      <c r="C76" s="58">
        <v>7</v>
      </c>
      <c r="D76" s="42">
        <v>2.4</v>
      </c>
      <c r="E76" s="59">
        <f t="shared" si="1"/>
        <v>34.285714285714285</v>
      </c>
      <c r="G76" s="8"/>
      <c r="H76" s="8"/>
      <c r="I76" s="8"/>
      <c r="J76" s="8"/>
      <c r="K76" s="8"/>
      <c r="L76" s="8"/>
      <c r="M76" s="8"/>
    </row>
    <row r="77" spans="1:13" s="3" customFormat="1" ht="78.75" customHeight="1">
      <c r="A77" s="40" t="s">
        <v>126</v>
      </c>
      <c r="B77" s="57" t="s">
        <v>129</v>
      </c>
      <c r="C77" s="58">
        <v>510.4</v>
      </c>
      <c r="D77" s="42">
        <v>510.4</v>
      </c>
      <c r="E77" s="59">
        <f t="shared" si="1"/>
        <v>100</v>
      </c>
      <c r="G77" s="8"/>
      <c r="H77" s="8"/>
      <c r="I77" s="8"/>
      <c r="J77" s="8"/>
      <c r="K77" s="8"/>
      <c r="L77" s="8"/>
      <c r="M77" s="8"/>
    </row>
    <row r="78" spans="1:13" s="3" customFormat="1" ht="62.25" customHeight="1">
      <c r="A78" s="40" t="s">
        <v>31</v>
      </c>
      <c r="B78" s="57" t="s">
        <v>63</v>
      </c>
      <c r="C78" s="42">
        <v>55024.6</v>
      </c>
      <c r="D78" s="42">
        <v>54720.800000000003</v>
      </c>
      <c r="E78" s="42">
        <f t="shared" si="1"/>
        <v>99.447883310373911</v>
      </c>
      <c r="G78" s="8"/>
      <c r="H78" s="8"/>
      <c r="I78" s="8"/>
      <c r="J78" s="8"/>
      <c r="K78" s="8"/>
      <c r="L78" s="8"/>
      <c r="M78" s="8"/>
    </row>
    <row r="79" spans="1:13" s="2" customFormat="1" ht="78" customHeight="1">
      <c r="A79" s="40" t="s">
        <v>32</v>
      </c>
      <c r="B79" s="56" t="s">
        <v>64</v>
      </c>
      <c r="C79" s="42">
        <v>29996</v>
      </c>
      <c r="D79" s="42">
        <v>29996</v>
      </c>
      <c r="E79" s="42">
        <f t="shared" si="1"/>
        <v>100</v>
      </c>
      <c r="G79" s="16"/>
      <c r="H79" s="16"/>
      <c r="I79" s="16"/>
      <c r="J79" s="16"/>
      <c r="K79" s="16"/>
      <c r="L79" s="16"/>
      <c r="M79" s="16"/>
    </row>
    <row r="80" spans="1:13" s="2" customFormat="1" ht="78" customHeight="1">
      <c r="A80" s="40" t="s">
        <v>184</v>
      </c>
      <c r="B80" s="56" t="s">
        <v>161</v>
      </c>
      <c r="C80" s="42">
        <v>361.3</v>
      </c>
      <c r="D80" s="42">
        <v>361.3</v>
      </c>
      <c r="E80" s="42">
        <f t="shared" si="1"/>
        <v>100</v>
      </c>
      <c r="G80" s="16"/>
      <c r="H80" s="16"/>
      <c r="I80" s="16"/>
      <c r="J80" s="16"/>
      <c r="K80" s="16"/>
      <c r="L80" s="16"/>
      <c r="M80" s="16"/>
    </row>
    <row r="81" spans="1:13" s="2" customFormat="1" ht="93.75" customHeight="1">
      <c r="A81" s="40" t="s">
        <v>186</v>
      </c>
      <c r="B81" s="56" t="s">
        <v>185</v>
      </c>
      <c r="C81" s="42">
        <v>8338.5</v>
      </c>
      <c r="D81" s="42">
        <v>8338.5</v>
      </c>
      <c r="E81" s="42">
        <f t="shared" si="1"/>
        <v>100</v>
      </c>
      <c r="G81" s="16"/>
      <c r="H81" s="16"/>
      <c r="I81" s="16"/>
      <c r="J81" s="16"/>
      <c r="K81" s="16"/>
      <c r="L81" s="16"/>
      <c r="M81" s="16"/>
    </row>
    <row r="82" spans="1:13" s="3" customFormat="1" ht="109.5" customHeight="1">
      <c r="A82" s="40" t="s">
        <v>127</v>
      </c>
      <c r="B82" s="57" t="s">
        <v>128</v>
      </c>
      <c r="C82" s="42">
        <v>10994</v>
      </c>
      <c r="D82" s="42">
        <v>10994</v>
      </c>
      <c r="E82" s="42">
        <f>D82/C82*100</f>
        <v>100</v>
      </c>
      <c r="G82" s="8"/>
      <c r="H82" s="8"/>
      <c r="I82" s="8"/>
      <c r="J82" s="8"/>
      <c r="K82" s="8"/>
      <c r="L82" s="8"/>
      <c r="M82" s="8"/>
    </row>
    <row r="83" spans="1:13" s="2" customFormat="1" ht="48" customHeight="1">
      <c r="A83" s="40" t="s">
        <v>154</v>
      </c>
      <c r="B83" s="57" t="s">
        <v>46</v>
      </c>
      <c r="C83" s="42">
        <v>11334.6</v>
      </c>
      <c r="D83" s="42">
        <v>11215.4</v>
      </c>
      <c r="E83" s="42">
        <f t="shared" si="1"/>
        <v>98.948352831154168</v>
      </c>
      <c r="G83" s="16"/>
      <c r="H83" s="16"/>
      <c r="I83" s="16"/>
      <c r="J83" s="16"/>
      <c r="K83" s="16"/>
      <c r="L83" s="16"/>
      <c r="M83" s="16"/>
    </row>
    <row r="84" spans="1:13" s="2" customFormat="1" ht="36" customHeight="1">
      <c r="A84" s="40" t="s">
        <v>211</v>
      </c>
      <c r="B84" s="57" t="s">
        <v>192</v>
      </c>
      <c r="C84" s="42">
        <v>5000</v>
      </c>
      <c r="D84" s="42">
        <v>5000</v>
      </c>
      <c r="E84" s="42">
        <f t="shared" si="1"/>
        <v>100</v>
      </c>
      <c r="G84" s="16"/>
      <c r="H84" s="16"/>
      <c r="I84" s="16"/>
      <c r="J84" s="16"/>
      <c r="K84" s="16"/>
      <c r="L84" s="16"/>
      <c r="M84" s="16"/>
    </row>
    <row r="85" spans="1:13" s="3" customFormat="1" ht="61.5" customHeight="1">
      <c r="A85" s="40" t="s">
        <v>155</v>
      </c>
      <c r="B85" s="57" t="s">
        <v>48</v>
      </c>
      <c r="C85" s="42">
        <v>-12652.8</v>
      </c>
      <c r="D85" s="42">
        <v>-12652.8</v>
      </c>
      <c r="E85" s="42">
        <f>D85/C85*100</f>
        <v>100</v>
      </c>
      <c r="G85" s="8"/>
      <c r="H85" s="8"/>
      <c r="I85" s="8"/>
      <c r="J85" s="8"/>
      <c r="K85" s="8"/>
      <c r="L85" s="8"/>
      <c r="M85" s="8"/>
    </row>
    <row r="86" spans="1:13" s="3" customFormat="1" ht="32.25" customHeight="1">
      <c r="A86" s="37" t="s">
        <v>24</v>
      </c>
      <c r="B86" s="38" t="s">
        <v>33</v>
      </c>
      <c r="C86" s="39">
        <f>SUM(C87:C96)</f>
        <v>342120.00000000006</v>
      </c>
      <c r="D86" s="39">
        <f>SUM(D87:D96)</f>
        <v>343095.50000000006</v>
      </c>
      <c r="E86" s="39">
        <f t="shared" si="1"/>
        <v>100.28513387115632</v>
      </c>
      <c r="G86" s="8"/>
      <c r="H86" s="8"/>
      <c r="I86" s="8"/>
      <c r="J86" s="8"/>
      <c r="K86" s="8"/>
      <c r="L86" s="8"/>
      <c r="M86" s="8"/>
    </row>
    <row r="87" spans="1:13" s="3" customFormat="1" ht="47.25" customHeight="1">
      <c r="A87" s="40" t="s">
        <v>156</v>
      </c>
      <c r="B87" s="41" t="s">
        <v>65</v>
      </c>
      <c r="C87" s="42">
        <v>421.1</v>
      </c>
      <c r="D87" s="42">
        <v>421.1</v>
      </c>
      <c r="E87" s="42">
        <f t="shared" ref="E87:E127" si="2">D87/C87*100</f>
        <v>100</v>
      </c>
      <c r="G87" s="8"/>
      <c r="H87" s="8"/>
      <c r="I87" s="8"/>
      <c r="J87" s="8"/>
      <c r="K87" s="8"/>
      <c r="L87" s="8"/>
      <c r="M87" s="8"/>
    </row>
    <row r="88" spans="1:13" s="3" customFormat="1" ht="30" customHeight="1">
      <c r="A88" s="40" t="s">
        <v>187</v>
      </c>
      <c r="B88" s="41" t="s">
        <v>61</v>
      </c>
      <c r="C88" s="42">
        <v>26.3</v>
      </c>
      <c r="D88" s="42">
        <v>26.3</v>
      </c>
      <c r="E88" s="42">
        <v>0</v>
      </c>
      <c r="G88" s="8"/>
      <c r="H88" s="8"/>
      <c r="I88" s="8"/>
      <c r="J88" s="8"/>
      <c r="K88" s="8"/>
      <c r="L88" s="8"/>
      <c r="M88" s="8"/>
    </row>
    <row r="89" spans="1:13" s="3" customFormat="1" ht="78" customHeight="1">
      <c r="A89" s="40" t="s">
        <v>188</v>
      </c>
      <c r="B89" s="41" t="s">
        <v>189</v>
      </c>
      <c r="C89" s="42">
        <v>2.7</v>
      </c>
      <c r="D89" s="42">
        <v>2.7</v>
      </c>
      <c r="E89" s="42">
        <f t="shared" si="2"/>
        <v>100</v>
      </c>
      <c r="G89" s="8"/>
      <c r="H89" s="8"/>
      <c r="I89" s="8"/>
      <c r="J89" s="8"/>
      <c r="K89" s="8"/>
      <c r="L89" s="8"/>
      <c r="M89" s="8"/>
    </row>
    <row r="90" spans="1:13" s="3" customFormat="1" ht="47.25" customHeight="1">
      <c r="A90" s="40" t="s">
        <v>190</v>
      </c>
      <c r="B90" s="41" t="s">
        <v>162</v>
      </c>
      <c r="C90" s="42">
        <v>13071.4</v>
      </c>
      <c r="D90" s="42">
        <v>13071.4</v>
      </c>
      <c r="E90" s="42">
        <f t="shared" si="2"/>
        <v>100</v>
      </c>
      <c r="G90" s="8"/>
      <c r="H90" s="8"/>
      <c r="I90" s="8"/>
      <c r="J90" s="8"/>
      <c r="K90" s="8"/>
      <c r="L90" s="8"/>
      <c r="M90" s="8"/>
    </row>
    <row r="91" spans="1:13" s="2" customFormat="1" ht="33" customHeight="1">
      <c r="A91" s="40" t="s">
        <v>66</v>
      </c>
      <c r="B91" s="57" t="s">
        <v>67</v>
      </c>
      <c r="C91" s="58">
        <v>37494</v>
      </c>
      <c r="D91" s="42">
        <v>37907</v>
      </c>
      <c r="E91" s="42">
        <f t="shared" si="2"/>
        <v>101.10150957486532</v>
      </c>
      <c r="G91" s="16"/>
      <c r="H91" s="16"/>
      <c r="I91" s="16"/>
      <c r="J91" s="16"/>
      <c r="K91" s="16"/>
      <c r="L91" s="16"/>
      <c r="M91" s="16"/>
    </row>
    <row r="92" spans="1:13" s="3" customFormat="1" ht="49.5" customHeight="1">
      <c r="A92" s="40" t="s">
        <v>49</v>
      </c>
      <c r="B92" s="57" t="s">
        <v>68</v>
      </c>
      <c r="C92" s="58">
        <v>5167.8999999999996</v>
      </c>
      <c r="D92" s="42">
        <v>5730.4</v>
      </c>
      <c r="E92" s="42">
        <f t="shared" si="2"/>
        <v>110.88449853905841</v>
      </c>
      <c r="G92" s="8"/>
      <c r="H92" s="8"/>
      <c r="I92" s="8"/>
      <c r="J92" s="8"/>
      <c r="K92" s="8"/>
      <c r="L92" s="8"/>
      <c r="M92" s="8"/>
    </row>
    <row r="93" spans="1:13" s="3" customFormat="1" ht="63" customHeight="1">
      <c r="A93" s="40" t="s">
        <v>50</v>
      </c>
      <c r="B93" s="57" t="s">
        <v>63</v>
      </c>
      <c r="C93" s="58">
        <v>265227.2</v>
      </c>
      <c r="D93" s="59">
        <v>265227.2</v>
      </c>
      <c r="E93" s="59">
        <f t="shared" si="2"/>
        <v>100</v>
      </c>
      <c r="G93" s="8"/>
      <c r="H93" s="8"/>
      <c r="I93" s="8"/>
      <c r="J93" s="8"/>
      <c r="K93" s="8"/>
      <c r="L93" s="8"/>
      <c r="M93" s="8"/>
    </row>
    <row r="94" spans="1:13" s="3" customFormat="1" ht="48" customHeight="1">
      <c r="A94" s="40" t="s">
        <v>51</v>
      </c>
      <c r="B94" s="57" t="s">
        <v>69</v>
      </c>
      <c r="C94" s="58">
        <v>23055.200000000001</v>
      </c>
      <c r="D94" s="42">
        <v>23055.200000000001</v>
      </c>
      <c r="E94" s="42">
        <f t="shared" si="2"/>
        <v>100</v>
      </c>
      <c r="G94" s="8"/>
      <c r="H94" s="8"/>
      <c r="I94" s="8"/>
      <c r="J94" s="8"/>
      <c r="K94" s="8"/>
      <c r="L94" s="8"/>
      <c r="M94" s="8"/>
    </row>
    <row r="95" spans="1:13" s="3" customFormat="1" ht="31.5" customHeight="1">
      <c r="A95" s="40" t="s">
        <v>191</v>
      </c>
      <c r="B95" s="57" t="s">
        <v>192</v>
      </c>
      <c r="C95" s="58">
        <v>22.8</v>
      </c>
      <c r="D95" s="42">
        <v>22.8</v>
      </c>
      <c r="E95" s="42">
        <f t="shared" si="2"/>
        <v>100</v>
      </c>
      <c r="G95" s="8"/>
      <c r="H95" s="8"/>
      <c r="I95" s="8"/>
      <c r="J95" s="8"/>
      <c r="K95" s="8"/>
      <c r="L95" s="8"/>
      <c r="M95" s="8"/>
    </row>
    <row r="96" spans="1:13" s="3" customFormat="1" ht="61.5" customHeight="1">
      <c r="A96" s="40" t="s">
        <v>157</v>
      </c>
      <c r="B96" s="57" t="s">
        <v>48</v>
      </c>
      <c r="C96" s="42">
        <v>-2368.6</v>
      </c>
      <c r="D96" s="42">
        <v>-2368.6</v>
      </c>
      <c r="E96" s="42">
        <f>D96/C96*100</f>
        <v>100</v>
      </c>
      <c r="G96" s="8"/>
      <c r="H96" s="8"/>
      <c r="I96" s="8"/>
      <c r="J96" s="8"/>
      <c r="K96" s="8"/>
      <c r="L96" s="8"/>
      <c r="M96" s="8"/>
    </row>
    <row r="97" spans="1:13" s="3" customFormat="1" ht="34.5" customHeight="1">
      <c r="A97" s="37" t="s">
        <v>130</v>
      </c>
      <c r="B97" s="60" t="s">
        <v>135</v>
      </c>
      <c r="C97" s="54">
        <f>SUM(C98:C99)</f>
        <v>289.3</v>
      </c>
      <c r="D97" s="54">
        <f>SUM(D98:D99)</f>
        <v>289.3</v>
      </c>
      <c r="E97" s="54">
        <f>D97/C97*100</f>
        <v>100</v>
      </c>
      <c r="G97" s="8"/>
      <c r="H97" s="8"/>
      <c r="I97" s="8"/>
      <c r="J97" s="8"/>
      <c r="K97" s="8"/>
      <c r="L97" s="8"/>
      <c r="M97" s="8"/>
    </row>
    <row r="98" spans="1:13" s="3" customFormat="1" ht="31.5" customHeight="1">
      <c r="A98" s="48" t="s">
        <v>193</v>
      </c>
      <c r="B98" s="61" t="s">
        <v>61</v>
      </c>
      <c r="C98" s="50">
        <v>7</v>
      </c>
      <c r="D98" s="50">
        <v>7</v>
      </c>
      <c r="E98" s="50">
        <v>0</v>
      </c>
      <c r="G98" s="8"/>
      <c r="H98" s="8"/>
      <c r="I98" s="8"/>
      <c r="J98" s="8"/>
      <c r="K98" s="8"/>
      <c r="L98" s="8"/>
      <c r="M98" s="8"/>
    </row>
    <row r="99" spans="1:13" s="3" customFormat="1" ht="111" customHeight="1">
      <c r="A99" s="40" t="s">
        <v>131</v>
      </c>
      <c r="B99" s="57" t="s">
        <v>132</v>
      </c>
      <c r="C99" s="42">
        <v>282.3</v>
      </c>
      <c r="D99" s="42">
        <v>282.3</v>
      </c>
      <c r="E99" s="42">
        <f>D99/C99*100</f>
        <v>100</v>
      </c>
      <c r="G99" s="8"/>
      <c r="H99" s="8"/>
      <c r="I99" s="8"/>
      <c r="J99" s="8"/>
      <c r="K99" s="8"/>
      <c r="L99" s="8"/>
      <c r="M99" s="8"/>
    </row>
    <row r="100" spans="1:13" s="3" customFormat="1" ht="15.75" customHeight="1">
      <c r="A100" s="37" t="s">
        <v>25</v>
      </c>
      <c r="B100" s="38" t="s">
        <v>1</v>
      </c>
      <c r="C100" s="39">
        <f>SUM(C101+C103)</f>
        <v>133.19999999999999</v>
      </c>
      <c r="D100" s="39">
        <f>SUM(D101+D103+D102)</f>
        <v>133.29999999999998</v>
      </c>
      <c r="E100" s="39">
        <f t="shared" si="2"/>
        <v>100.07507507507508</v>
      </c>
      <c r="G100" s="8"/>
      <c r="H100" s="8"/>
      <c r="I100" s="8"/>
      <c r="J100" s="8"/>
      <c r="K100" s="8"/>
      <c r="L100" s="8"/>
      <c r="M100" s="8"/>
    </row>
    <row r="101" spans="1:13" s="3" customFormat="1" ht="48" customHeight="1">
      <c r="A101" s="40" t="s">
        <v>98</v>
      </c>
      <c r="B101" s="41" t="s">
        <v>65</v>
      </c>
      <c r="C101" s="42">
        <v>13.5</v>
      </c>
      <c r="D101" s="42">
        <v>13.5</v>
      </c>
      <c r="E101" s="42">
        <f t="shared" si="2"/>
        <v>100</v>
      </c>
      <c r="G101" s="8"/>
      <c r="H101" s="8"/>
      <c r="I101" s="8"/>
      <c r="J101" s="8"/>
      <c r="K101" s="8"/>
      <c r="L101" s="8"/>
      <c r="M101" s="8"/>
    </row>
    <row r="102" spans="1:13" s="3" customFormat="1" ht="31.5" customHeight="1">
      <c r="A102" s="40" t="s">
        <v>194</v>
      </c>
      <c r="B102" s="41" t="s">
        <v>195</v>
      </c>
      <c r="C102" s="42">
        <v>0</v>
      </c>
      <c r="D102" s="42">
        <v>0.1</v>
      </c>
      <c r="E102" s="42">
        <v>0</v>
      </c>
      <c r="G102" s="8"/>
      <c r="H102" s="8"/>
      <c r="I102" s="8"/>
      <c r="J102" s="8"/>
      <c r="K102" s="8"/>
      <c r="L102" s="8"/>
      <c r="M102" s="8"/>
    </row>
    <row r="103" spans="1:13" s="3" customFormat="1" ht="94.5" customHeight="1">
      <c r="A103" s="40" t="s">
        <v>26</v>
      </c>
      <c r="B103" s="41" t="s">
        <v>30</v>
      </c>
      <c r="C103" s="42">
        <v>119.7</v>
      </c>
      <c r="D103" s="42">
        <v>119.7</v>
      </c>
      <c r="E103" s="42">
        <f t="shared" si="2"/>
        <v>100</v>
      </c>
      <c r="G103" s="8"/>
      <c r="H103" s="8"/>
      <c r="I103" s="8"/>
      <c r="J103" s="8"/>
      <c r="K103" s="8"/>
      <c r="L103" s="8"/>
      <c r="M103" s="8"/>
    </row>
    <row r="104" spans="1:13" s="3" customFormat="1" ht="48" customHeight="1">
      <c r="A104" s="37" t="s">
        <v>27</v>
      </c>
      <c r="B104" s="38" t="s">
        <v>0</v>
      </c>
      <c r="C104" s="39">
        <f>SUM(C105:C113)</f>
        <v>4522.8999999999996</v>
      </c>
      <c r="D104" s="39">
        <f>SUM(D105:D113)</f>
        <v>5149.0999999999995</v>
      </c>
      <c r="E104" s="39">
        <f t="shared" si="2"/>
        <v>113.84509938313914</v>
      </c>
      <c r="G104" s="8"/>
      <c r="H104" s="8"/>
      <c r="I104" s="8"/>
      <c r="J104" s="8"/>
      <c r="K104" s="8"/>
      <c r="L104" s="8"/>
      <c r="M104" s="8"/>
    </row>
    <row r="105" spans="1:13" s="3" customFormat="1" ht="48" customHeight="1">
      <c r="A105" s="48" t="s">
        <v>198</v>
      </c>
      <c r="B105" s="51" t="s">
        <v>199</v>
      </c>
      <c r="C105" s="50">
        <v>0</v>
      </c>
      <c r="D105" s="50">
        <v>12</v>
      </c>
      <c r="E105" s="50">
        <v>0</v>
      </c>
      <c r="G105" s="8"/>
      <c r="H105" s="8"/>
      <c r="I105" s="8"/>
      <c r="J105" s="8"/>
      <c r="K105" s="8"/>
      <c r="L105" s="8"/>
      <c r="M105" s="8"/>
    </row>
    <row r="106" spans="1:13" s="3" customFormat="1" ht="121.5" customHeight="1">
      <c r="A106" s="40" t="s">
        <v>70</v>
      </c>
      <c r="B106" s="57" t="s">
        <v>71</v>
      </c>
      <c r="C106" s="42">
        <v>2959</v>
      </c>
      <c r="D106" s="42">
        <v>3959.6</v>
      </c>
      <c r="E106" s="42">
        <f t="shared" si="2"/>
        <v>133.81547820209531</v>
      </c>
      <c r="G106" s="8"/>
      <c r="H106" s="8"/>
      <c r="I106" s="8"/>
      <c r="J106" s="8"/>
      <c r="K106" s="8"/>
      <c r="L106" s="8"/>
      <c r="M106" s="8"/>
    </row>
    <row r="107" spans="1:13" s="3" customFormat="1" ht="109.5" customHeight="1">
      <c r="A107" s="40" t="s">
        <v>72</v>
      </c>
      <c r="B107" s="57" t="s">
        <v>73</v>
      </c>
      <c r="C107" s="42">
        <v>86.6</v>
      </c>
      <c r="D107" s="42">
        <v>95.5</v>
      </c>
      <c r="E107" s="42">
        <f t="shared" si="2"/>
        <v>110.27713625866052</v>
      </c>
      <c r="G107" s="8"/>
      <c r="H107" s="8"/>
      <c r="I107" s="8"/>
      <c r="J107" s="8"/>
      <c r="K107" s="8"/>
      <c r="L107" s="8"/>
      <c r="M107" s="8"/>
    </row>
    <row r="108" spans="1:13" s="3" customFormat="1" ht="94.5" customHeight="1">
      <c r="A108" s="40" t="s">
        <v>10</v>
      </c>
      <c r="B108" s="57" t="s">
        <v>74</v>
      </c>
      <c r="C108" s="42">
        <v>933.9</v>
      </c>
      <c r="D108" s="42">
        <v>933.9</v>
      </c>
      <c r="E108" s="42">
        <f t="shared" si="2"/>
        <v>100</v>
      </c>
      <c r="G108" s="15"/>
      <c r="H108" s="8"/>
      <c r="I108" s="8"/>
      <c r="J108" s="8"/>
      <c r="K108" s="8"/>
      <c r="L108" s="8"/>
      <c r="M108" s="8"/>
    </row>
    <row r="109" spans="1:13" s="3" customFormat="1" ht="110.25" customHeight="1">
      <c r="A109" s="40" t="s">
        <v>44</v>
      </c>
      <c r="B109" s="57" t="s">
        <v>75</v>
      </c>
      <c r="C109" s="42">
        <v>4.9000000000000004</v>
      </c>
      <c r="D109" s="42">
        <v>4.9000000000000004</v>
      </c>
      <c r="E109" s="42">
        <f t="shared" si="2"/>
        <v>100</v>
      </c>
      <c r="G109" s="8"/>
      <c r="H109" s="8"/>
      <c r="I109" s="8"/>
      <c r="J109" s="8"/>
      <c r="K109" s="8"/>
      <c r="L109" s="8"/>
      <c r="M109" s="8"/>
    </row>
    <row r="110" spans="1:13" s="3" customFormat="1" ht="142.5" customHeight="1">
      <c r="A110" s="40" t="s">
        <v>76</v>
      </c>
      <c r="B110" s="57" t="s">
        <v>77</v>
      </c>
      <c r="C110" s="42">
        <v>385</v>
      </c>
      <c r="D110" s="42">
        <v>2.7</v>
      </c>
      <c r="E110" s="42">
        <f t="shared" si="2"/>
        <v>0.70129870129870131</v>
      </c>
      <c r="G110" s="8"/>
      <c r="H110" s="8"/>
      <c r="I110" s="8"/>
      <c r="J110" s="8"/>
      <c r="K110" s="8"/>
      <c r="L110" s="8"/>
      <c r="M110" s="8"/>
    </row>
    <row r="111" spans="1:13" s="3" customFormat="1" ht="62.25" customHeight="1">
      <c r="A111" s="40" t="s">
        <v>78</v>
      </c>
      <c r="B111" s="62" t="s">
        <v>79</v>
      </c>
      <c r="C111" s="42">
        <v>131.9</v>
      </c>
      <c r="D111" s="42">
        <v>133.9</v>
      </c>
      <c r="E111" s="42">
        <f t="shared" si="2"/>
        <v>101.51630022744504</v>
      </c>
      <c r="G111" s="8"/>
      <c r="H111" s="8"/>
      <c r="I111" s="8"/>
      <c r="J111" s="8"/>
      <c r="K111" s="8"/>
      <c r="L111" s="8"/>
      <c r="M111" s="8"/>
    </row>
    <row r="112" spans="1:13" s="3" customFormat="1" ht="78" customHeight="1">
      <c r="A112" s="40" t="s">
        <v>133</v>
      </c>
      <c r="B112" s="62" t="s">
        <v>134</v>
      </c>
      <c r="C112" s="42">
        <v>15</v>
      </c>
      <c r="D112" s="42">
        <v>0</v>
      </c>
      <c r="E112" s="42">
        <f t="shared" si="2"/>
        <v>0</v>
      </c>
      <c r="G112" s="8"/>
      <c r="H112" s="8"/>
      <c r="I112" s="8"/>
      <c r="J112" s="8"/>
      <c r="K112" s="8"/>
      <c r="L112" s="8"/>
      <c r="M112" s="8"/>
    </row>
    <row r="113" spans="1:13" s="3" customFormat="1" ht="62.25" customHeight="1">
      <c r="A113" s="40" t="s">
        <v>43</v>
      </c>
      <c r="B113" s="41" t="s">
        <v>15</v>
      </c>
      <c r="C113" s="42">
        <v>6.6</v>
      </c>
      <c r="D113" s="42">
        <v>6.6</v>
      </c>
      <c r="E113" s="42">
        <f t="shared" si="2"/>
        <v>100</v>
      </c>
      <c r="G113" s="8"/>
      <c r="H113" s="8"/>
      <c r="I113" s="8"/>
      <c r="J113" s="8"/>
      <c r="K113" s="8"/>
      <c r="L113" s="8"/>
      <c r="M113" s="8"/>
    </row>
    <row r="114" spans="1:13" s="3" customFormat="1" ht="46.5" customHeight="1">
      <c r="A114" s="37" t="s">
        <v>29</v>
      </c>
      <c r="B114" s="38" t="s">
        <v>28</v>
      </c>
      <c r="C114" s="39">
        <f>SUM(C115:C126)</f>
        <v>272230.69999999995</v>
      </c>
      <c r="D114" s="39">
        <f>SUM(D115:D126)</f>
        <v>268767.3</v>
      </c>
      <c r="E114" s="39">
        <f t="shared" si="2"/>
        <v>98.727770233114796</v>
      </c>
      <c r="G114" s="8"/>
      <c r="H114" s="8"/>
      <c r="I114" s="8"/>
      <c r="J114" s="8"/>
      <c r="K114" s="8"/>
      <c r="L114" s="8"/>
      <c r="M114" s="8"/>
    </row>
    <row r="115" spans="1:13" s="3" customFormat="1" ht="31.5" customHeight="1">
      <c r="A115" s="48" t="s">
        <v>200</v>
      </c>
      <c r="B115" s="51" t="s">
        <v>61</v>
      </c>
      <c r="C115" s="50">
        <v>1602.5</v>
      </c>
      <c r="D115" s="50">
        <v>1602.5</v>
      </c>
      <c r="E115" s="50">
        <v>0</v>
      </c>
      <c r="G115" s="8"/>
      <c r="H115" s="8"/>
      <c r="I115" s="8"/>
      <c r="J115" s="8"/>
      <c r="K115" s="8"/>
      <c r="L115" s="8"/>
      <c r="M115" s="8"/>
    </row>
    <row r="116" spans="1:13" ht="45.75" customHeight="1">
      <c r="A116" s="40" t="s">
        <v>80</v>
      </c>
      <c r="B116" s="63" t="s">
        <v>81</v>
      </c>
      <c r="C116" s="42">
        <v>136698.79999999999</v>
      </c>
      <c r="D116" s="42">
        <v>136698.79999999999</v>
      </c>
      <c r="E116" s="42">
        <f t="shared" si="2"/>
        <v>100</v>
      </c>
      <c r="G116" s="17"/>
    </row>
    <row r="117" spans="1:13" ht="47.25" customHeight="1">
      <c r="A117" s="40" t="s">
        <v>82</v>
      </c>
      <c r="B117" s="63" t="s">
        <v>83</v>
      </c>
      <c r="C117" s="42">
        <v>9910</v>
      </c>
      <c r="D117" s="42">
        <v>9910</v>
      </c>
      <c r="E117" s="42">
        <f t="shared" si="2"/>
        <v>100</v>
      </c>
      <c r="G117" s="17"/>
    </row>
    <row r="118" spans="1:13" ht="78" customHeight="1">
      <c r="A118" s="40" t="s">
        <v>201</v>
      </c>
      <c r="B118" s="57" t="s">
        <v>163</v>
      </c>
      <c r="C118" s="42">
        <v>1357.2</v>
      </c>
      <c r="D118" s="42">
        <v>1357.2</v>
      </c>
      <c r="E118" s="42">
        <f t="shared" si="2"/>
        <v>100</v>
      </c>
      <c r="G118" s="17"/>
    </row>
    <row r="119" spans="1:13" ht="128.25" customHeight="1">
      <c r="A119" s="40" t="s">
        <v>214</v>
      </c>
      <c r="B119" s="64" t="s">
        <v>216</v>
      </c>
      <c r="C119" s="42">
        <v>6635.5</v>
      </c>
      <c r="D119" s="42">
        <v>6635.5</v>
      </c>
      <c r="E119" s="42">
        <f t="shared" si="2"/>
        <v>100</v>
      </c>
      <c r="G119" s="17"/>
    </row>
    <row r="120" spans="1:13" ht="78" customHeight="1">
      <c r="A120" s="40" t="s">
        <v>215</v>
      </c>
      <c r="B120" s="64" t="s">
        <v>217</v>
      </c>
      <c r="C120" s="42">
        <v>8048</v>
      </c>
      <c r="D120" s="42">
        <v>8048</v>
      </c>
      <c r="E120" s="42">
        <f t="shared" si="2"/>
        <v>100</v>
      </c>
      <c r="G120" s="17"/>
    </row>
    <row r="121" spans="1:13" s="5" customFormat="1" ht="31.5" customHeight="1">
      <c r="A121" s="40" t="s">
        <v>52</v>
      </c>
      <c r="B121" s="57" t="s">
        <v>62</v>
      </c>
      <c r="C121" s="58">
        <v>73070.8</v>
      </c>
      <c r="D121" s="58">
        <v>69731.600000000006</v>
      </c>
      <c r="E121" s="59">
        <f t="shared" si="2"/>
        <v>95.430185518702416</v>
      </c>
      <c r="G121" s="18"/>
      <c r="H121" s="18"/>
      <c r="I121" s="18"/>
      <c r="J121" s="18"/>
      <c r="K121" s="18"/>
      <c r="L121" s="18"/>
      <c r="M121" s="18"/>
    </row>
    <row r="122" spans="1:13" s="5" customFormat="1" ht="79.5" customHeight="1">
      <c r="A122" s="40" t="s">
        <v>53</v>
      </c>
      <c r="B122" s="57" t="s">
        <v>11</v>
      </c>
      <c r="C122" s="58">
        <v>1095.3</v>
      </c>
      <c r="D122" s="42">
        <v>1095.3</v>
      </c>
      <c r="E122" s="59">
        <f t="shared" si="2"/>
        <v>100</v>
      </c>
      <c r="G122" s="18"/>
      <c r="H122" s="12"/>
      <c r="I122" s="18"/>
      <c r="J122" s="18"/>
      <c r="K122" s="18"/>
      <c r="L122" s="18"/>
      <c r="M122" s="18"/>
    </row>
    <row r="123" spans="1:13" ht="63" customHeight="1">
      <c r="A123" s="40" t="s">
        <v>54</v>
      </c>
      <c r="B123" s="57" t="s">
        <v>63</v>
      </c>
      <c r="C123" s="58">
        <v>22398.799999999999</v>
      </c>
      <c r="D123" s="59">
        <v>22398.799999999999</v>
      </c>
      <c r="E123" s="59">
        <f t="shared" si="2"/>
        <v>100</v>
      </c>
    </row>
    <row r="124" spans="1:13" ht="77.25" customHeight="1">
      <c r="A124" s="40" t="s">
        <v>212</v>
      </c>
      <c r="B124" s="64" t="s">
        <v>213</v>
      </c>
      <c r="C124" s="58">
        <v>108.8</v>
      </c>
      <c r="D124" s="59">
        <v>0</v>
      </c>
      <c r="E124" s="59">
        <f t="shared" si="2"/>
        <v>0</v>
      </c>
    </row>
    <row r="125" spans="1:13" ht="47.25" customHeight="1">
      <c r="A125" s="40" t="s">
        <v>55</v>
      </c>
      <c r="B125" s="57" t="s">
        <v>69</v>
      </c>
      <c r="C125" s="58">
        <v>21450.7</v>
      </c>
      <c r="D125" s="42">
        <v>21435.3</v>
      </c>
      <c r="E125" s="42">
        <f t="shared" si="2"/>
        <v>99.928207471084846</v>
      </c>
    </row>
    <row r="126" spans="1:13" ht="62.25" customHeight="1">
      <c r="A126" s="40" t="s">
        <v>56</v>
      </c>
      <c r="B126" s="57" t="s">
        <v>48</v>
      </c>
      <c r="C126" s="42">
        <v>-10145.700000000001</v>
      </c>
      <c r="D126" s="42">
        <v>-10145.700000000001</v>
      </c>
      <c r="E126" s="42">
        <f>D126/C126*100</f>
        <v>100</v>
      </c>
    </row>
    <row r="127" spans="1:13" ht="16.5" customHeight="1">
      <c r="A127" s="65"/>
      <c r="B127" s="38" t="s">
        <v>4</v>
      </c>
      <c r="C127" s="39">
        <f>SUM(C10+C16+C19+C22+C28+C31+C51+C56+C59+C63+C69+C86+C100+C104+C114)+C97+C67+C65+C26+C61</f>
        <v>922497.50000000012</v>
      </c>
      <c r="D127" s="39">
        <f>SUM(D10+D16+D19+D22+D28+D31+D51+D56+D59+D63+D69+D86+D100+D104+D114)+D97+D67+D65+D26+D61</f>
        <v>919746.20000000019</v>
      </c>
      <c r="E127" s="39">
        <f t="shared" si="2"/>
        <v>99.70175528930973</v>
      </c>
    </row>
    <row r="128" spans="1:13">
      <c r="C128" s="21"/>
    </row>
    <row r="129" spans="3:7">
      <c r="C129" s="21"/>
    </row>
    <row r="130" spans="3:7">
      <c r="C130" s="22" t="s">
        <v>45</v>
      </c>
      <c r="D130" s="22" t="s">
        <v>45</v>
      </c>
      <c r="E130" s="23"/>
    </row>
    <row r="131" spans="3:7">
      <c r="C131" s="21"/>
    </row>
    <row r="132" spans="3:7">
      <c r="C132" s="21"/>
    </row>
    <row r="133" spans="3:7">
      <c r="C133" s="21"/>
    </row>
    <row r="134" spans="3:7">
      <c r="C134" s="21"/>
      <c r="G134" s="14"/>
    </row>
    <row r="135" spans="3:7">
      <c r="C135" s="21"/>
      <c r="G135" s="14"/>
    </row>
    <row r="136" spans="3:7">
      <c r="C136" s="21"/>
      <c r="G136" s="14"/>
    </row>
    <row r="137" spans="3:7">
      <c r="C137" s="21"/>
      <c r="G137" s="14"/>
    </row>
    <row r="138" spans="3:7">
      <c r="C138" s="21"/>
      <c r="G138" s="14"/>
    </row>
    <row r="139" spans="3:7">
      <c r="C139" s="21"/>
      <c r="G139" s="14"/>
    </row>
    <row r="140" spans="3:7">
      <c r="C140" s="21"/>
    </row>
    <row r="141" spans="3:7">
      <c r="C141" s="21"/>
    </row>
    <row r="142" spans="3:7">
      <c r="C142" s="21"/>
    </row>
    <row r="143" spans="3:7">
      <c r="C143" s="21"/>
    </row>
    <row r="144" spans="3:7">
      <c r="C144" s="21"/>
    </row>
    <row r="145" spans="3:3">
      <c r="C145" s="21"/>
    </row>
    <row r="146" spans="3:3">
      <c r="C146" s="21"/>
    </row>
    <row r="147" spans="3:3">
      <c r="C147" s="21"/>
    </row>
    <row r="148" spans="3:3">
      <c r="C148" s="21"/>
    </row>
    <row r="149" spans="3:3">
      <c r="C149" s="21"/>
    </row>
    <row r="150" spans="3:3">
      <c r="C150" s="21"/>
    </row>
    <row r="151" spans="3:3">
      <c r="C151" s="21"/>
    </row>
    <row r="152" spans="3:3">
      <c r="C152" s="21"/>
    </row>
    <row r="153" spans="3:3">
      <c r="C153" s="21"/>
    </row>
    <row r="154" spans="3:3">
      <c r="C154" s="21"/>
    </row>
    <row r="155" spans="3:3">
      <c r="C155" s="21"/>
    </row>
    <row r="156" spans="3:3">
      <c r="C156" s="21"/>
    </row>
    <row r="157" spans="3:3">
      <c r="C157" s="21"/>
    </row>
    <row r="158" spans="3:3">
      <c r="C158" s="21"/>
    </row>
    <row r="159" spans="3:3">
      <c r="C159" s="21"/>
    </row>
    <row r="160" spans="3:3">
      <c r="C160" s="21"/>
    </row>
    <row r="161" spans="3:3">
      <c r="C161" s="21"/>
    </row>
    <row r="162" spans="3:3">
      <c r="C162" s="21"/>
    </row>
    <row r="163" spans="3:3">
      <c r="C163" s="21"/>
    </row>
    <row r="164" spans="3:3">
      <c r="C164" s="21"/>
    </row>
    <row r="165" spans="3:3">
      <c r="C165" s="21"/>
    </row>
    <row r="166" spans="3:3">
      <c r="C166" s="21"/>
    </row>
    <row r="167" spans="3:3">
      <c r="C167" s="21"/>
    </row>
    <row r="168" spans="3:3">
      <c r="C168" s="21"/>
    </row>
    <row r="169" spans="3:3">
      <c r="C169" s="21"/>
    </row>
    <row r="170" spans="3:3">
      <c r="C170" s="21"/>
    </row>
    <row r="171" spans="3:3">
      <c r="C171" s="21"/>
    </row>
    <row r="172" spans="3:3">
      <c r="C172" s="21"/>
    </row>
    <row r="173" spans="3:3">
      <c r="C173" s="21"/>
    </row>
    <row r="174" spans="3:3">
      <c r="C174" s="21"/>
    </row>
    <row r="175" spans="3:3">
      <c r="C175" s="21"/>
    </row>
    <row r="176" spans="3:3">
      <c r="C176" s="21"/>
    </row>
    <row r="177" spans="3:3">
      <c r="C177" s="21"/>
    </row>
    <row r="178" spans="3:3">
      <c r="C178" s="21"/>
    </row>
    <row r="179" spans="3:3">
      <c r="C179" s="21"/>
    </row>
    <row r="180" spans="3:3">
      <c r="C180" s="21"/>
    </row>
    <row r="181" spans="3:3">
      <c r="C181" s="21"/>
    </row>
    <row r="182" spans="3:3">
      <c r="C182" s="21"/>
    </row>
    <row r="183" spans="3:3">
      <c r="C183" s="21"/>
    </row>
    <row r="184" spans="3:3">
      <c r="C184" s="21"/>
    </row>
    <row r="185" spans="3:3">
      <c r="C185" s="21"/>
    </row>
    <row r="186" spans="3:3">
      <c r="C186" s="21"/>
    </row>
    <row r="187" spans="3:3">
      <c r="C187" s="21"/>
    </row>
    <row r="188" spans="3:3">
      <c r="C188" s="21"/>
    </row>
  </sheetData>
  <mergeCells count="6">
    <mergeCell ref="A6:E6"/>
    <mergeCell ref="A7:C7"/>
    <mergeCell ref="B1:E1"/>
    <mergeCell ref="B2:E2"/>
    <mergeCell ref="B3:E3"/>
    <mergeCell ref="B4:E4"/>
  </mergeCells>
  <phoneticPr fontId="0" type="noConversion"/>
  <pageMargins left="0.55118110236220474" right="0" top="0.55118110236220474" bottom="0.39370078740157483" header="0.43307086614173229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Татьяна В. Григоренко</cp:lastModifiedBy>
  <cp:lastPrinted>2013-11-11T05:48:53Z</cp:lastPrinted>
  <dcterms:created xsi:type="dcterms:W3CDTF">2004-09-11T05:05:19Z</dcterms:created>
  <dcterms:modified xsi:type="dcterms:W3CDTF">2013-11-11T05:49:03Z</dcterms:modified>
</cp:coreProperties>
</file>