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635" yWindow="2145" windowWidth="11820" windowHeight="6645"/>
  </bookViews>
  <sheets>
    <sheet name="Доходы" sheetId="1" r:id="rId1"/>
  </sheets>
  <definedNames>
    <definedName name="_xlnm.Print_Titles" localSheetId="0">Доходы!$8:$8</definedName>
    <definedName name="_xlnm.Print_Area" localSheetId="0">Доходы!$A$1:$E$106</definedName>
  </definedNames>
  <calcPr calcId="144525" refMode="R1C1"/>
</workbook>
</file>

<file path=xl/calcChain.xml><?xml version="1.0" encoding="utf-8"?>
<calcChain xmlns="http://schemas.openxmlformats.org/spreadsheetml/2006/main">
  <c r="C45" i="1" l="1"/>
  <c r="E65" i="1"/>
  <c r="C14" i="1"/>
  <c r="E16" i="1"/>
  <c r="C93" i="1"/>
  <c r="E96" i="1"/>
  <c r="E95" i="1"/>
  <c r="E94" i="1"/>
  <c r="D93" i="1"/>
  <c r="D14" i="1"/>
  <c r="E91" i="1"/>
  <c r="E85" i="1"/>
  <c r="E77" i="1"/>
  <c r="E93" i="1" l="1"/>
  <c r="E49" i="1"/>
  <c r="E48" i="1"/>
  <c r="E47" i="1"/>
  <c r="E46" i="1"/>
  <c r="D45" i="1"/>
  <c r="E40" i="1"/>
  <c r="E34" i="1"/>
  <c r="D25" i="1"/>
  <c r="C25" i="1"/>
  <c r="C63" i="1"/>
  <c r="E52" i="1"/>
  <c r="C30" i="1"/>
  <c r="D28" i="1"/>
  <c r="C28" i="1"/>
  <c r="E23" i="1"/>
  <c r="E22" i="1"/>
  <c r="E21" i="1"/>
  <c r="D20" i="1"/>
  <c r="C20" i="1"/>
  <c r="E15" i="1"/>
  <c r="D79" i="1"/>
  <c r="C71" i="1"/>
  <c r="E18" i="1"/>
  <c r="C9" i="1"/>
  <c r="D9" i="1"/>
  <c r="D30" i="1"/>
  <c r="E92" i="1"/>
  <c r="E51" i="1"/>
  <c r="E50" i="1"/>
  <c r="C17" i="1"/>
  <c r="E62" i="1"/>
  <c r="D97" i="1"/>
  <c r="C97" i="1"/>
  <c r="C82" i="1"/>
  <c r="D82" i="1"/>
  <c r="C79" i="1"/>
  <c r="D63" i="1"/>
  <c r="E68" i="1"/>
  <c r="E27" i="1"/>
  <c r="D17" i="1"/>
  <c r="E72" i="1"/>
  <c r="D53" i="1"/>
  <c r="C53" i="1"/>
  <c r="D71" i="1"/>
  <c r="E54" i="1"/>
  <c r="E37" i="1"/>
  <c r="E66" i="1"/>
  <c r="E60" i="1"/>
  <c r="C59" i="1"/>
  <c r="C61" i="1"/>
  <c r="D61" i="1"/>
  <c r="D59" i="1"/>
  <c r="E36" i="1"/>
  <c r="E35" i="1"/>
  <c r="E12" i="1"/>
  <c r="E11" i="1"/>
  <c r="E10" i="1"/>
  <c r="E31" i="1"/>
  <c r="E80" i="1"/>
  <c r="E69" i="1"/>
  <c r="E13" i="1"/>
  <c r="E19" i="1"/>
  <c r="E26" i="1"/>
  <c r="E29" i="1"/>
  <c r="E33" i="1"/>
  <c r="E38" i="1"/>
  <c r="E39" i="1"/>
  <c r="E41" i="1"/>
  <c r="E42" i="1"/>
  <c r="E43" i="1"/>
  <c r="E44" i="1"/>
  <c r="C55" i="1"/>
  <c r="D55" i="1"/>
  <c r="E56" i="1"/>
  <c r="C57" i="1"/>
  <c r="D57" i="1"/>
  <c r="E58" i="1"/>
  <c r="E67" i="1"/>
  <c r="E70" i="1"/>
  <c r="E74" i="1"/>
  <c r="E75" i="1"/>
  <c r="E76" i="1"/>
  <c r="E78" i="1"/>
  <c r="E81" i="1"/>
  <c r="E84" i="1"/>
  <c r="E86" i="1"/>
  <c r="E87" i="1"/>
  <c r="E98" i="1"/>
  <c r="E99" i="1"/>
  <c r="E100" i="1"/>
  <c r="E101" i="1"/>
  <c r="E102" i="1"/>
  <c r="E103" i="1"/>
  <c r="E32" i="1"/>
  <c r="D104" i="1" l="1"/>
  <c r="C104" i="1"/>
  <c r="E20" i="1"/>
  <c r="E61" i="1"/>
  <c r="E17" i="1"/>
  <c r="E14" i="1"/>
  <c r="E53" i="1"/>
  <c r="E25" i="1"/>
  <c r="E97" i="1"/>
  <c r="E71" i="1"/>
  <c r="E57" i="1"/>
  <c r="E55" i="1"/>
  <c r="E45" i="1"/>
  <c r="E28" i="1"/>
  <c r="E59" i="1"/>
  <c r="E79" i="1"/>
  <c r="E63" i="1"/>
  <c r="E82" i="1"/>
  <c r="E30" i="1"/>
  <c r="E9" i="1"/>
  <c r="E104" i="1" l="1"/>
</calcChain>
</file>

<file path=xl/sharedStrings.xml><?xml version="1.0" encoding="utf-8"?>
<sst xmlns="http://schemas.openxmlformats.org/spreadsheetml/2006/main" count="209" uniqueCount="179">
  <si>
    <t>МКУ "Архив"</t>
  </si>
  <si>
    <t>Коды бюджетной  классификации РФ</t>
  </si>
  <si>
    <t>Единый налог на вмененный доход для отдельных видов деятельности</t>
  </si>
  <si>
    <t>ВСЕГО ДОХОДОВ:</t>
  </si>
  <si>
    <t xml:space="preserve">182 1 08 03010 01 0000 110 </t>
  </si>
  <si>
    <t>182 1 01 02020 01 0000 110</t>
  </si>
  <si>
    <t>% исп.</t>
  </si>
  <si>
    <t>182 1 01 02030 01 0000 110</t>
  </si>
  <si>
    <t>Единый сельскохозяйственный налог</t>
  </si>
  <si>
    <t>905 1 11 05035 05 0000 120</t>
  </si>
  <si>
    <t xml:space="preserve"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 </t>
  </si>
  <si>
    <t>081 0 00 00000 00 0000 000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</si>
  <si>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</si>
  <si>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141 0 00 00000 00 0000 000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</si>
  <si>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</si>
  <si>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182 0 00 00000 00 0000 000</t>
  </si>
  <si>
    <t>188 0 00 00000 00 0000 000</t>
  </si>
  <si>
    <t>192 0 00 00000 00 0000 000</t>
  </si>
  <si>
    <t>810 0 00 00000 00 0000 000</t>
  </si>
  <si>
    <t>Администрация Колпашевского района</t>
  </si>
  <si>
    <t>901 0 00 00000 00 0000 000</t>
  </si>
  <si>
    <t>902 0 00 00000 00 0000 000</t>
  </si>
  <si>
    <t>904 0 00 00000 00 0000 000</t>
  </si>
  <si>
    <t>905 0 00 00000 00 0000 000</t>
  </si>
  <si>
    <t>Управление финансов и экономической политики Администрации Колпашевского района</t>
  </si>
  <si>
    <t>992 0 00 00000 00 0000 000</t>
  </si>
  <si>
    <t>901 2 02 03024 05 0000 151</t>
  </si>
  <si>
    <t>Управление образования Администрации Колпашевского района</t>
  </si>
  <si>
    <t>Департамент природных ресурсов и охраны окружающей среды Томской области</t>
  </si>
  <si>
    <t>Денежные взыскания (штрафы) за нарушение земельного законодательства</t>
  </si>
  <si>
    <t>177 0 00 00000 00 0000 000</t>
  </si>
  <si>
    <t>076 0 00 00000 00 0000 000</t>
  </si>
  <si>
    <t>321 0 00 00000 00 0000 000</t>
  </si>
  <si>
    <t>905 1 11 09045 05 0000 120</t>
  </si>
  <si>
    <t xml:space="preserve"> </t>
  </si>
  <si>
    <t>048 0 00 00000 00 0000 000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</si>
  <si>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</si>
  <si>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902 2 02 03024 05 0000 151</t>
  </si>
  <si>
    <t>902 2 02 04999 05 0000 151</t>
  </si>
  <si>
    <t>992 2 02 02999 05 0000 151</t>
  </si>
  <si>
    <t>992 2 02 03015 05 0000 151</t>
  </si>
  <si>
    <t>992 2 02 03024 05 0000 151</t>
  </si>
  <si>
    <t>992 2 02 04999 05 0000 151</t>
  </si>
  <si>
    <t>Плата за размещение отходов производства и потребления</t>
  </si>
  <si>
    <t>182 1 01 02010 01 0000 110</t>
  </si>
  <si>
    <t>Прочие доходы от компенсации затрат бюджетов муниципальных районов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</si>
  <si>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</si>
  <si>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</si>
  <si>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Прочие доходы от оказания платных услуг (работ) получателями средств бюджетов муниципальных районов  </t>
  </si>
  <si>
    <t>902 2 02 02999 05 0000 151</t>
  </si>
  <si>
    <t xml:space="preserve">Прочие субсидии бюджетам муниципальных районов </t>
  </si>
  <si>
    <t xml:space="preserve">Прочие межбюджетные трансферты, передаваемые бюджетам муниципальных районов  </t>
  </si>
  <si>
    <t>905 111 05013 10 0000 120</t>
  </si>
  <si>
    <t>Доходы, получаемые в виде арендной платы 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</si>
  <si>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905 111 05025 05 0000 120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</si>
  <si>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</si>
  <si>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 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</si>
  <si>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</si>
  <si>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905 1 14 02053 05 0000 410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</si>
  <si>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</si>
  <si>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905 1 14 06013 10 0000 430</t>
  </si>
  <si>
    <t>992 2 02 01001 05 0000 151</t>
  </si>
  <si>
    <t>Дотации бюджетам муниципальных районов на выравнивание  бюджетной обеспеченности</t>
  </si>
  <si>
    <t>Управление Федеральной службы по  надзору в сфере природопользования по Томской области</t>
  </si>
  <si>
    <t>Управление Федеральной миграционной службы по Томской области</t>
  </si>
  <si>
    <t xml:space="preserve">Управление Федеральной службы государственной регистрации, кадастра и картографии по Томской области 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</si>
  <si>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</si>
  <si>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</si>
  <si>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</si>
  <si>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</si>
  <si>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</si>
  <si>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182 1 05 01050 01 0000 110</t>
  </si>
  <si>
    <t>182 1 05 03010 01 0000 110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</si>
  <si>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</si>
  <si>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нарушение законодательства РФ об административных правонарушениях, предусмотренные статьей 20.25 Кодекса РФ об административных правонарушениях</t>
  </si>
  <si>
    <t xml:space="preserve">Прочие денежные взыскания (штрафы) за правонарушения в области дорожного движения </t>
  </si>
  <si>
    <t>818 0 00 00000 00 0000 000</t>
  </si>
  <si>
    <t>836 0 00 00000 00 0000 000</t>
  </si>
  <si>
    <t>901 2 02 03020 05 0000 151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</si>
  <si>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</si>
  <si>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Управление ветеринарии Томской области</t>
  </si>
  <si>
    <t>Минимальный налог, зачисляемый в бюджеты субъектов Российской Федерации</t>
  </si>
  <si>
    <t>182 1 16 03010 01 0000 140</t>
  </si>
  <si>
    <t>182 1 16 03030 01 0000 140</t>
  </si>
  <si>
    <t>182 1 16 06000 01 0000 140</t>
  </si>
  <si>
    <t>192 1 16 43000 01 0000 140</t>
  </si>
  <si>
    <t>810 1 16 90050 05 0000 140</t>
  </si>
  <si>
    <t>818 1 16 90050 05 0000 140</t>
  </si>
  <si>
    <t xml:space="preserve">Инспекция государственного технического надзора Томской области </t>
  </si>
  <si>
    <t>836 1 16 90050 05 0000 140</t>
  </si>
  <si>
    <t>901 1 13 02995 05 0000 130</t>
  </si>
  <si>
    <t>901 2 02 04999 05 0000 151</t>
  </si>
  <si>
    <t>901 2 19 05000 05 0000 151</t>
  </si>
  <si>
    <t>902 1 13 01995 05 0000 130</t>
  </si>
  <si>
    <t>902 2 19 05000 05 0000 151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</si>
  <si>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sz val="12"/>
        <rFont val="Times New Roman"/>
        <family val="1"/>
        <charset val="204"/>
      </rPr>
      <t>¹</t>
    </r>
    <r>
      <rPr>
        <sz val="12"/>
        <rFont val="Times New Roman CYR"/>
        <family val="1"/>
        <charset val="204"/>
      </rPr>
      <t xml:space="preserve"> и 228 Налогового кодекса Российской Федерации</t>
    </r>
  </si>
  <si>
    <t>141 1 16 90050 05 0000 140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</si>
  <si>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</si>
  <si>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901 2 02 03119 05 0000 151</t>
  </si>
  <si>
    <t>902 1 13 02995 05 0000 130</t>
  </si>
  <si>
    <t>905 1 08 07150 01 0000 110</t>
  </si>
  <si>
    <t>Государственная пошлина за выдачу разрешения на установку рекламной конструкции</t>
  </si>
  <si>
    <t xml:space="preserve">Управление Федеральной налоговой службы России по Томской области  </t>
  </si>
  <si>
    <t>Верхнеобское территориальное управление Федерального агентства по рыболовству</t>
  </si>
  <si>
    <t>048 1 12 01010 01 0000 120</t>
  </si>
  <si>
    <t>048 1 12 01020 01 0000 120</t>
  </si>
  <si>
    <t>048 1 12 01030 01 0000 120</t>
  </si>
  <si>
    <t>048 1 12 01040 01 0000 120</t>
  </si>
  <si>
    <t>081 1 16 90050 05 0000 140</t>
  </si>
  <si>
    <t>141 1 16 28000 01 0000 140</t>
  </si>
  <si>
    <t>177 1 16 90050 05 0000 140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</si>
  <si>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</si>
  <si>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188 1 16 30030 01 0000 140</t>
  </si>
  <si>
    <t>188 1 16 43000 01 0000 140</t>
  </si>
  <si>
    <t>188 1 16 90050 05 0000 140</t>
  </si>
  <si>
    <t>321 1 16 25060 01 0000 140</t>
  </si>
  <si>
    <t>Прочие межбюджетные трансферты, передаваемые бюджетам муниципальных районов</t>
  </si>
  <si>
    <t>904 2 02 03024 05 0000 151</t>
  </si>
  <si>
    <t>905 1 16 90050 05 0000 140</t>
  </si>
  <si>
    <t>992 2 19 05000 05 0000 151</t>
  </si>
  <si>
    <t xml:space="preserve">Управление Федеральной службы по надзору в сфере защиты прав потребителей и благополучия человека по Томской области </t>
  </si>
  <si>
    <t>Главное управление МЧС России по Томской области</t>
  </si>
  <si>
    <t>076 1 16 43000 01 0000 140</t>
  </si>
  <si>
    <t>100 0 00 00000 00 0000 000</t>
  </si>
  <si>
    <t>Управление Федерального казначейства по Томской области</t>
  </si>
  <si>
    <t>100 1 03 02230 01 0000 110</t>
  </si>
  <si>
    <t>100 1 03 02240 01 0000 110</t>
  </si>
  <si>
    <t>100 1 03 02250 01 0000 110</t>
  </si>
  <si>
    <t>100 1 03 02260 01 0000 110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</si>
  <si>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</si>
  <si>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Налог, взимаемый с налогоплательщиков, выбравших в качестве объекта налогообложения  доходы</t>
  </si>
  <si>
    <t>182 1 05 01020 01 0000 110</t>
  </si>
  <si>
    <t>182 1 05 02000 02 0000 110</t>
  </si>
  <si>
    <t>182 1 05 01010 01 0000 110</t>
  </si>
  <si>
    <t>План на 01.04.15г.  (тыс. рублей)</t>
  </si>
  <si>
    <t>Исполн. на 01.04.15г. (тыс. рублей)</t>
  </si>
  <si>
    <t>081 1 16 25060 01 0000 140</t>
  </si>
  <si>
    <t>182 1 01 02040 01 0000 110</t>
  </si>
  <si>
    <t>182 1 05 04020 02 0000 110</t>
  </si>
  <si>
    <t>188 1 16 08010 01 0000 140</t>
  </si>
  <si>
    <t>188 1 16 28000 01 0000 140</t>
  </si>
  <si>
    <t>901 1 16 90050 05 0000 140</t>
  </si>
  <si>
    <t>905 111 05013 13 0000 120</t>
  </si>
  <si>
    <t>076 1 16 90050 05 0000 140</t>
  </si>
  <si>
    <t>907 0 00 00000 00 0000 000</t>
  </si>
  <si>
    <t>907 2 02 04999 05 0000 151</t>
  </si>
  <si>
    <t>907 2 02 04014 05 0000 151</t>
  </si>
  <si>
    <t>907 2 02 02999 05 0000 151</t>
  </si>
  <si>
    <t>Иные межбюджетные трансферты МО "Колпашевское городское поселение" на организацию библиотечного обслуживания населения, комплектование и обеспечение сохранности библиотечных фондов библиотек поселения</t>
  </si>
  <si>
    <t>Управление по культуре, спорту и молодёжной политике Администрации Колпашевского района</t>
  </si>
  <si>
    <t>905 1 14 06013 13 0000 430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</si>
  <si>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</si>
  <si>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</si>
  <si>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902 2 18 05000 05 0000 151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</si>
  <si>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</si>
  <si>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r>
      <t xml:space="preserve">Налог, взимаемый в связи с применением патентной системы налогообложения, зачисляемый в бюджеты муниципальных </t>
    </r>
    <r>
      <rPr>
        <sz val="12"/>
        <color rgb="FF000000"/>
        <rFont val="Times New Roman"/>
        <family val="1"/>
        <charset val="204"/>
      </rPr>
      <t>районов</t>
    </r>
  </si>
  <si>
    <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>Налогового кодекса Российской Федерации</t>
    </r>
  </si>
  <si>
    <t>МКУ "Агентство по управлению муниципальным имуществом"</t>
  </si>
  <si>
    <t>188 1 16 25050 01 0000 140</t>
  </si>
  <si>
    <t>Денежные взыскания (штрафы) за нарушение законодательства в области охраны окружающей среды</t>
  </si>
  <si>
    <t>188 1 16 30014 01 0000 140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</si>
  <si>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</si>
  <si>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18 раз</t>
  </si>
  <si>
    <t>Управление Федеральной службы по ветеринарному и фитосанитарному надзору по Томской области</t>
  </si>
  <si>
    <t>Управление Министерства внутренних дел России по Томской области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</si>
  <si>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</si>
  <si>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</si>
  <si>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</si>
  <si>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r>
      <t xml:space="preserve">Денежные взыскания (штрафы) за нарушение законодательства о налогах и сборах, предусмотренные статьями 116, 118, статьей </t>
    </r>
    <r>
      <rPr>
        <sz val="12"/>
        <rFont val="Times New Roman"/>
        <family val="1"/>
        <charset val="204"/>
      </rPr>
      <t>119¹</t>
    </r>
    <r>
      <rPr>
        <sz val="12"/>
        <rFont val="Times New Roman CYR"/>
        <family val="1"/>
        <charset val="204"/>
      </rPr>
      <t xml:space="preserve">, пунктами 1 и 2 статьи 120, статьями 125, 126, 128, 129, 129¹,132, 133, 134, 135, 135¹ и </t>
    </r>
    <r>
      <rPr>
        <sz val="12"/>
        <rFont val="Times New Roman CYR"/>
        <family val="1"/>
        <charset val="204"/>
      </rPr>
      <t xml:space="preserve">Налогового кодекса Российской Федерации </t>
    </r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</si>
  <si>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</si>
  <si>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</si>
  <si>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Наименование главного администратора доходов и кодов бюджетной классификации доходов бюджетов РФ </t>
  </si>
  <si>
    <t>Доходы от продажи земельных участков,  государственная  собственность на которые не разграничена и которые расположены в границах сельских поселений</t>
  </si>
  <si>
    <t xml:space="preserve">                                                     Администрации Колпашевского района</t>
  </si>
  <si>
    <t xml:space="preserve">                                                     Приложение № 1 к распоряжению </t>
  </si>
  <si>
    <t xml:space="preserve">                                                     от 30.04.2015   № 208</t>
  </si>
  <si>
    <t>Отчёт об исполнении бюджета муниципального образования "Колпашевский район" по кодам классификации доходов бюджета за I квартал 2015 года</t>
  </si>
  <si>
    <t>Денежные взыскания (штрафы) за нарушение законодательства Россий-ской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</si>
  <si>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Доходы от уплаты акцизов на автомо-бильный бензин, подлежащие распреде-лению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</si>
</sst>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00"/>
    <numFmt numFmtId="166" formatCode="0.0"/>
    <numFmt numFmtId="167" formatCode="000000"/>
  </numFmts>
  <fonts count="17" x14ac:knownFonts="1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i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4"/>
      <name val="Arial Cyr"/>
      <charset val="204"/>
    </font>
    <font>
      <b/>
      <sz val="14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5" fillId="0" borderId="0" xfId="0" applyFont="1"/>
    <xf numFmtId="0" fontId="4" fillId="0" borderId="0" xfId="0" applyFont="1"/>
    <xf numFmtId="0" fontId="2" fillId="0" borderId="0" xfId="0" applyFont="1"/>
    <xf numFmtId="0" fontId="6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166" fontId="1" fillId="2" borderId="0" xfId="0" applyNumberFormat="1" applyFont="1" applyFill="1" applyBorder="1"/>
    <xf numFmtId="0" fontId="2" fillId="2" borderId="0" xfId="0" applyFont="1" applyFill="1"/>
    <xf numFmtId="49" fontId="4" fillId="2" borderId="1" xfId="0" applyNumberFormat="1" applyFont="1" applyFill="1" applyBorder="1" applyAlignment="1">
      <alignment horizontal="justify" vertical="top" wrapText="1"/>
    </xf>
    <xf numFmtId="1" fontId="4" fillId="2" borderId="1" xfId="0" applyNumberFormat="1" applyFont="1" applyFill="1" applyBorder="1" applyAlignment="1">
      <alignment horizontal="center" vertical="top"/>
    </xf>
    <xf numFmtId="0" fontId="11" fillId="0" borderId="0" xfId="0" applyFont="1"/>
    <xf numFmtId="1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justify" vertical="top" wrapText="1"/>
    </xf>
    <xf numFmtId="0" fontId="5" fillId="2" borderId="0" xfId="0" applyFont="1" applyFill="1"/>
    <xf numFmtId="0" fontId="6" fillId="2" borderId="0" xfId="0" applyFont="1" applyFill="1"/>
    <xf numFmtId="0" fontId="5" fillId="2" borderId="0" xfId="0" applyFont="1" applyFill="1" applyAlignment="1">
      <alignment horizontal="left"/>
    </xf>
    <xf numFmtId="164" fontId="5" fillId="2" borderId="0" xfId="0" applyNumberFormat="1" applyFont="1" applyFill="1"/>
    <xf numFmtId="166" fontId="5" fillId="2" borderId="0" xfId="0" applyNumberFormat="1" applyFont="1" applyFill="1"/>
    <xf numFmtId="164" fontId="2" fillId="2" borderId="0" xfId="0" applyNumberFormat="1" applyFont="1" applyFill="1"/>
    <xf numFmtId="0" fontId="4" fillId="2" borderId="0" xfId="0" applyFont="1" applyFill="1"/>
    <xf numFmtId="3" fontId="4" fillId="2" borderId="0" xfId="0" applyNumberFormat="1" applyFont="1" applyFill="1" applyBorder="1" applyAlignment="1"/>
    <xf numFmtId="0" fontId="5" fillId="2" borderId="0" xfId="0" applyFont="1" applyFill="1" applyAlignment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164" fontId="9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/>
    <xf numFmtId="164" fontId="4" fillId="2" borderId="1" xfId="0" applyNumberFormat="1" applyFont="1" applyFill="1" applyBorder="1"/>
    <xf numFmtId="3" fontId="4" fillId="2" borderId="0" xfId="0" applyNumberFormat="1" applyFont="1" applyFill="1"/>
    <xf numFmtId="165" fontId="8" fillId="2" borderId="0" xfId="0" applyNumberFormat="1" applyFont="1" applyFill="1"/>
    <xf numFmtId="0" fontId="8" fillId="2" borderId="0" xfId="0" applyFont="1" applyFill="1"/>
    <xf numFmtId="0" fontId="5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justify" vertical="justify"/>
    </xf>
    <xf numFmtId="49" fontId="1" fillId="2" borderId="1" xfId="0" applyNumberFormat="1" applyFont="1" applyFill="1" applyBorder="1" applyAlignment="1">
      <alignment horizontal="justify" vertical="top"/>
    </xf>
    <xf numFmtId="1" fontId="9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wrapText="1"/>
    </xf>
    <xf numFmtId="1" fontId="4" fillId="2" borderId="1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4" fontId="4" fillId="0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center" wrapText="1"/>
    </xf>
    <xf numFmtId="0" fontId="0" fillId="0" borderId="0" xfId="0" applyFont="1"/>
    <xf numFmtId="0" fontId="0" fillId="2" borderId="0" xfId="0" applyFont="1" applyFill="1"/>
    <xf numFmtId="49" fontId="10" fillId="2" borderId="1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justify" vertical="top" wrapText="1"/>
    </xf>
    <xf numFmtId="0" fontId="12" fillId="0" borderId="0" xfId="0" applyFont="1" applyAlignment="1">
      <alignment horizontal="justify" vertical="top" wrapText="1"/>
    </xf>
    <xf numFmtId="0" fontId="12" fillId="0" borderId="0" xfId="0" applyFont="1" applyAlignment="1">
      <alignment horizontal="justify" vertical="top"/>
    </xf>
    <xf numFmtId="49" fontId="12" fillId="0" borderId="1" xfId="0" applyNumberFormat="1" applyFont="1" applyBorder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167" fontId="4" fillId="2" borderId="1" xfId="0" applyNumberFormat="1" applyFont="1" applyFill="1" applyBorder="1" applyAlignment="1">
      <alignment horizontal="justify" vertical="top" wrapText="1"/>
    </xf>
    <xf numFmtId="0" fontId="4" fillId="2" borderId="0" xfId="0" applyFont="1" applyFill="1" applyAlignment="1">
      <alignment vertical="top"/>
    </xf>
    <xf numFmtId="0" fontId="1" fillId="2" borderId="3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M165"/>
  <sheetViews>
    <sheetView tabSelected="1" topLeftCell="A2" workbookViewId="0">
      <selection activeCell="B4" sqref="B4"/>
    </sheetView>
  </sheetViews>
  <sheetFormatPr defaultColWidth="9.140625" defaultRowHeight="15.75" x14ac:dyDescent="0.25"/>
  <cols>
    <col min="1" max="1" width="25.85546875" style="27" customWidth="1"/>
    <col min="2" max="2" width="40" style="49" customWidth="1"/>
    <col min="3" max="3" width="12" style="24" customWidth="1"/>
    <col min="4" max="4" width="11.85546875" style="18" customWidth="1"/>
    <col min="5" max="5" width="6.28515625" style="18" customWidth="1"/>
    <col min="6" max="6" width="9.140625" style="1"/>
    <col min="7" max="7" width="11.140625" style="18" bestFit="1" customWidth="1"/>
    <col min="8" max="8" width="9.140625" style="18"/>
    <col min="9" max="9" width="11.7109375" style="18" bestFit="1" customWidth="1"/>
    <col min="10" max="10" width="13.5703125" style="18" customWidth="1"/>
    <col min="11" max="11" width="9.140625" style="18"/>
    <col min="12" max="12" width="11.7109375" style="18" customWidth="1"/>
    <col min="13" max="13" width="9.140625" style="18"/>
    <col min="14" max="16384" width="9.140625" style="1"/>
  </cols>
  <sheetData>
    <row r="1" spans="1:13" x14ac:dyDescent="0.25">
      <c r="B1" s="64" t="s">
        <v>174</v>
      </c>
      <c r="C1" s="64"/>
      <c r="D1" s="64"/>
      <c r="E1" s="64"/>
    </row>
    <row r="2" spans="1:13" x14ac:dyDescent="0.25">
      <c r="B2" s="64" t="s">
        <v>173</v>
      </c>
      <c r="C2" s="64"/>
      <c r="D2" s="64"/>
      <c r="E2" s="64"/>
    </row>
    <row r="3" spans="1:13" ht="15.75" customHeight="1" x14ac:dyDescent="0.25">
      <c r="B3" s="64" t="s">
        <v>175</v>
      </c>
      <c r="C3" s="64"/>
      <c r="D3" s="64"/>
      <c r="E3" s="64"/>
    </row>
    <row r="4" spans="1:13" ht="15.75" customHeight="1" x14ac:dyDescent="0.25">
      <c r="B4" s="39"/>
      <c r="C4" s="27"/>
      <c r="D4" s="27"/>
      <c r="E4" s="27"/>
    </row>
    <row r="5" spans="1:13" s="4" customFormat="1" ht="36" customHeight="1" x14ac:dyDescent="0.3">
      <c r="A5" s="66" t="s">
        <v>176</v>
      </c>
      <c r="B5" s="66"/>
      <c r="C5" s="66"/>
      <c r="D5" s="66"/>
      <c r="E5" s="66"/>
      <c r="G5" s="19"/>
      <c r="H5" s="19"/>
      <c r="I5" s="19"/>
      <c r="J5" s="19"/>
      <c r="K5" s="19"/>
      <c r="L5" s="19"/>
      <c r="M5" s="19"/>
    </row>
    <row r="6" spans="1:13" s="6" customFormat="1" ht="12" customHeight="1" x14ac:dyDescent="0.25">
      <c r="A6" s="65"/>
      <c r="B6" s="65"/>
      <c r="C6" s="65"/>
      <c r="D6" s="20"/>
      <c r="E6" s="28" t="s">
        <v>34</v>
      </c>
      <c r="G6" s="20"/>
      <c r="H6" s="20"/>
      <c r="I6" s="20"/>
      <c r="J6" s="20"/>
      <c r="K6" s="20"/>
      <c r="L6" s="20"/>
      <c r="M6" s="20"/>
    </row>
    <row r="7" spans="1:13" s="55" customFormat="1" ht="42" customHeight="1" x14ac:dyDescent="0.2">
      <c r="A7" s="51" t="s">
        <v>1</v>
      </c>
      <c r="B7" s="54" t="s">
        <v>171</v>
      </c>
      <c r="C7" s="52" t="s">
        <v>134</v>
      </c>
      <c r="D7" s="53" t="s">
        <v>135</v>
      </c>
      <c r="E7" s="54" t="s">
        <v>6</v>
      </c>
      <c r="G7" s="56"/>
      <c r="H7" s="56"/>
      <c r="I7" s="56"/>
      <c r="J7" s="56"/>
      <c r="K7" s="56"/>
      <c r="L7" s="56"/>
      <c r="M7" s="56"/>
    </row>
    <row r="8" spans="1:13" ht="15.75" customHeight="1" x14ac:dyDescent="0.2">
      <c r="A8" s="40">
        <v>1</v>
      </c>
      <c r="B8" s="40">
        <v>2</v>
      </c>
      <c r="C8" s="29">
        <v>3</v>
      </c>
      <c r="D8" s="29">
        <v>4</v>
      </c>
      <c r="E8" s="29">
        <v>5</v>
      </c>
    </row>
    <row r="9" spans="1:13" ht="48" customHeight="1" x14ac:dyDescent="0.25">
      <c r="A9" s="12" t="s">
        <v>35</v>
      </c>
      <c r="B9" s="13" t="s">
        <v>63</v>
      </c>
      <c r="C9" s="15">
        <f>SUM(C10:C13)</f>
        <v>97.7</v>
      </c>
      <c r="D9" s="15">
        <f>SUM(D10:D13)</f>
        <v>97.7</v>
      </c>
      <c r="E9" s="15">
        <f t="shared" ref="E9:E14" si="0">D9/C9*100</f>
        <v>100</v>
      </c>
    </row>
    <row r="10" spans="1:13" ht="45.6" customHeight="1" x14ac:dyDescent="0.25">
      <c r="A10" s="10" t="s">
        <v>104</v>
      </c>
      <c r="B10" s="9" t="s">
        <v>67</v>
      </c>
      <c r="C10" s="16">
        <v>25.7</v>
      </c>
      <c r="D10" s="16">
        <v>25.7</v>
      </c>
      <c r="E10" s="16">
        <f t="shared" si="0"/>
        <v>100</v>
      </c>
    </row>
    <row r="11" spans="1:13" ht="45" customHeight="1" x14ac:dyDescent="0.25">
      <c r="A11" s="10" t="s">
        <v>105</v>
      </c>
      <c r="B11" s="9" t="s">
        <v>68</v>
      </c>
      <c r="C11" s="16">
        <v>11.3</v>
      </c>
      <c r="D11" s="16">
        <v>11.3</v>
      </c>
      <c r="E11" s="16">
        <f t="shared" si="0"/>
        <v>100</v>
      </c>
      <c r="H11" s="21"/>
    </row>
    <row r="12" spans="1:13" ht="28.5" customHeight="1" x14ac:dyDescent="0.25">
      <c r="A12" s="10" t="s">
        <v>106</v>
      </c>
      <c r="B12" s="9" t="s">
        <v>69</v>
      </c>
      <c r="C12" s="16">
        <v>2.7</v>
      </c>
      <c r="D12" s="16">
        <v>2.7</v>
      </c>
      <c r="E12" s="16">
        <f t="shared" si="0"/>
        <v>100</v>
      </c>
    </row>
    <row r="13" spans="1:13" ht="30.75" customHeight="1" x14ac:dyDescent="0.25">
      <c r="A13" s="10" t="s">
        <v>107</v>
      </c>
      <c r="B13" s="9" t="s">
        <v>43</v>
      </c>
      <c r="C13" s="16">
        <v>58</v>
      </c>
      <c r="D13" s="16">
        <v>58</v>
      </c>
      <c r="E13" s="16">
        <f t="shared" si="0"/>
        <v>100</v>
      </c>
    </row>
    <row r="14" spans="1:13" ht="46.5" customHeight="1" x14ac:dyDescent="0.25">
      <c r="A14" s="12" t="s">
        <v>31</v>
      </c>
      <c r="B14" s="41" t="s">
        <v>103</v>
      </c>
      <c r="C14" s="30">
        <f>C15+C16</f>
        <v>571.20000000000005</v>
      </c>
      <c r="D14" s="30">
        <f>D15+D16</f>
        <v>571.20000000000005</v>
      </c>
      <c r="E14" s="15">
        <f t="shared" si="0"/>
        <v>100</v>
      </c>
      <c r="F14" s="11"/>
    </row>
    <row r="15" spans="1:13" ht="106.5" customHeight="1" x14ac:dyDescent="0.25">
      <c r="A15" s="10" t="s">
        <v>122</v>
      </c>
      <c r="B15" s="9" t="s">
        <v>177</v>
      </c>
      <c r="C15" s="31">
        <v>7</v>
      </c>
      <c r="D15" s="31">
        <v>7</v>
      </c>
      <c r="E15" s="16">
        <f t="shared" ref="E15:E71" si="1">D15/C15*100</f>
        <v>100</v>
      </c>
    </row>
    <row r="16" spans="1:13" ht="66.75" customHeight="1" x14ac:dyDescent="0.25">
      <c r="A16" s="10" t="s">
        <v>143</v>
      </c>
      <c r="B16" s="9" t="s">
        <v>12</v>
      </c>
      <c r="C16" s="31">
        <v>564.20000000000005</v>
      </c>
      <c r="D16" s="31">
        <v>564.20000000000005</v>
      </c>
      <c r="E16" s="16">
        <f t="shared" si="1"/>
        <v>100</v>
      </c>
    </row>
    <row r="17" spans="1:13" s="3" customFormat="1" ht="49.5" customHeight="1" x14ac:dyDescent="0.25">
      <c r="A17" s="12" t="s">
        <v>11</v>
      </c>
      <c r="B17" s="42" t="s">
        <v>163</v>
      </c>
      <c r="C17" s="15">
        <f>SUM(C18:C19)</f>
        <v>4.2</v>
      </c>
      <c r="D17" s="15">
        <f>SUM(D18:D19)</f>
        <v>4.2</v>
      </c>
      <c r="E17" s="15">
        <f>D17/C17*100</f>
        <v>100</v>
      </c>
      <c r="G17" s="8"/>
      <c r="H17" s="8"/>
      <c r="I17" s="8"/>
      <c r="J17" s="8"/>
      <c r="K17" s="8"/>
      <c r="L17" s="8"/>
      <c r="M17" s="8"/>
    </row>
    <row r="18" spans="1:13" s="3" customFormat="1" ht="37.5" customHeight="1" x14ac:dyDescent="0.25">
      <c r="A18" s="10" t="s">
        <v>136</v>
      </c>
      <c r="B18" s="9" t="s">
        <v>29</v>
      </c>
      <c r="C18" s="32">
        <v>0.3</v>
      </c>
      <c r="D18" s="32">
        <v>0.3</v>
      </c>
      <c r="E18" s="16">
        <f t="shared" si="1"/>
        <v>100</v>
      </c>
      <c r="G18" s="8"/>
      <c r="H18" s="8"/>
      <c r="I18" s="8"/>
      <c r="J18" s="8"/>
      <c r="K18" s="8"/>
      <c r="L18" s="8"/>
      <c r="M18" s="8"/>
    </row>
    <row r="19" spans="1:13" s="3" customFormat="1" ht="61.5" customHeight="1" x14ac:dyDescent="0.25">
      <c r="A19" s="10" t="s">
        <v>108</v>
      </c>
      <c r="B19" s="9" t="s">
        <v>12</v>
      </c>
      <c r="C19" s="16">
        <v>3.9</v>
      </c>
      <c r="D19" s="16">
        <v>3.9</v>
      </c>
      <c r="E19" s="16">
        <f t="shared" si="1"/>
        <v>100</v>
      </c>
      <c r="G19" s="8"/>
      <c r="H19" s="8"/>
      <c r="I19" s="8"/>
      <c r="J19" s="8"/>
      <c r="K19" s="8"/>
      <c r="L19" s="8"/>
      <c r="M19" s="8"/>
    </row>
    <row r="20" spans="1:13" s="3" customFormat="1" ht="32.25" customHeight="1" x14ac:dyDescent="0.25">
      <c r="A20" s="12" t="s">
        <v>123</v>
      </c>
      <c r="B20" s="42" t="s">
        <v>124</v>
      </c>
      <c r="C20" s="33">
        <f>SUM(C21:C24)</f>
        <v>286.39999999999998</v>
      </c>
      <c r="D20" s="33">
        <f>SUM(D21:D24)</f>
        <v>280.29999999999995</v>
      </c>
      <c r="E20" s="15">
        <f t="shared" si="1"/>
        <v>97.870111731843565</v>
      </c>
      <c r="G20" s="8"/>
      <c r="H20" s="8"/>
      <c r="I20" s="8"/>
      <c r="J20" s="8"/>
      <c r="K20" s="8"/>
      <c r="L20" s="8"/>
      <c r="M20" s="8"/>
    </row>
    <row r="21" spans="1:13" s="3" customFormat="1" ht="111" customHeight="1" x14ac:dyDescent="0.25">
      <c r="A21" s="10" t="s">
        <v>125</v>
      </c>
      <c r="B21" s="14" t="s">
        <v>165</v>
      </c>
      <c r="C21" s="16">
        <v>94.7</v>
      </c>
      <c r="D21" s="16">
        <v>94.7</v>
      </c>
      <c r="E21" s="32">
        <f t="shared" si="1"/>
        <v>100</v>
      </c>
      <c r="G21" s="8"/>
      <c r="H21" s="8"/>
      <c r="I21" s="8"/>
      <c r="J21" s="8"/>
      <c r="K21" s="8"/>
      <c r="L21" s="8"/>
      <c r="M21" s="8"/>
    </row>
    <row r="22" spans="1:13" s="3" customFormat="1" ht="141.75" customHeight="1" x14ac:dyDescent="0.25">
      <c r="A22" s="10" t="s">
        <v>126</v>
      </c>
      <c r="B22" s="14" t="s">
        <v>166</v>
      </c>
      <c r="C22" s="16">
        <v>2.1</v>
      </c>
      <c r="D22" s="16">
        <v>2.1</v>
      </c>
      <c r="E22" s="32">
        <f t="shared" si="1"/>
        <v>100</v>
      </c>
      <c r="G22" s="8"/>
      <c r="H22" s="8"/>
      <c r="I22" s="8"/>
      <c r="J22" s="8"/>
      <c r="K22" s="8"/>
      <c r="L22" s="8"/>
      <c r="M22" s="8"/>
    </row>
    <row r="23" spans="1:13" s="3" customFormat="1" ht="111" customHeight="1" x14ac:dyDescent="0.25">
      <c r="A23" s="10" t="s">
        <v>127</v>
      </c>
      <c r="B23" s="14" t="s">
        <v>178</v>
      </c>
      <c r="C23" s="16">
        <v>189.6</v>
      </c>
      <c r="D23" s="16">
        <v>189.6</v>
      </c>
      <c r="E23" s="32">
        <f t="shared" si="1"/>
        <v>100</v>
      </c>
      <c r="G23" s="8"/>
      <c r="H23" s="8"/>
      <c r="I23" s="8"/>
      <c r="J23" s="8"/>
      <c r="K23" s="8"/>
      <c r="L23" s="8"/>
      <c r="M23" s="8"/>
    </row>
    <row r="24" spans="1:13" s="3" customFormat="1" ht="129" customHeight="1" x14ac:dyDescent="0.25">
      <c r="A24" s="10" t="s">
        <v>128</v>
      </c>
      <c r="B24" s="14" t="s">
        <v>167</v>
      </c>
      <c r="C24" s="16">
        <v>0</v>
      </c>
      <c r="D24" s="16">
        <v>-6.1</v>
      </c>
      <c r="E24" s="32">
        <v>0</v>
      </c>
      <c r="G24" s="8"/>
      <c r="H24" s="8"/>
      <c r="I24" s="8"/>
      <c r="J24" s="8"/>
      <c r="K24" s="8"/>
      <c r="L24" s="8"/>
      <c r="M24" s="8"/>
    </row>
    <row r="25" spans="1:13" s="3" customFormat="1" ht="63" customHeight="1" x14ac:dyDescent="0.25">
      <c r="A25" s="12" t="s">
        <v>13</v>
      </c>
      <c r="B25" s="13" t="s">
        <v>120</v>
      </c>
      <c r="C25" s="15">
        <f>(C26+C27)</f>
        <v>195.10000000000002</v>
      </c>
      <c r="D25" s="15">
        <f>(D26+D27)</f>
        <v>195.10000000000002</v>
      </c>
      <c r="E25" s="15">
        <f t="shared" si="1"/>
        <v>100</v>
      </c>
      <c r="G25" s="8"/>
      <c r="H25" s="8"/>
      <c r="I25" s="8"/>
      <c r="J25" s="8"/>
      <c r="K25" s="8"/>
      <c r="L25" s="8"/>
      <c r="M25" s="8"/>
    </row>
    <row r="26" spans="1:13" s="3" customFormat="1" ht="92.1" customHeight="1" x14ac:dyDescent="0.25">
      <c r="A26" s="10" t="s">
        <v>109</v>
      </c>
      <c r="B26" s="9" t="s">
        <v>14</v>
      </c>
      <c r="C26" s="16">
        <v>163.80000000000001</v>
      </c>
      <c r="D26" s="16">
        <v>163.80000000000001</v>
      </c>
      <c r="E26" s="16">
        <f t="shared" si="1"/>
        <v>100</v>
      </c>
      <c r="G26" s="7"/>
      <c r="H26" s="8"/>
      <c r="I26" s="8"/>
      <c r="J26" s="8"/>
      <c r="K26" s="8"/>
      <c r="L26" s="8"/>
      <c r="M26" s="8"/>
    </row>
    <row r="27" spans="1:13" s="3" customFormat="1" ht="63.75" customHeight="1" x14ac:dyDescent="0.25">
      <c r="A27" s="10" t="s">
        <v>96</v>
      </c>
      <c r="B27" s="9" t="s">
        <v>12</v>
      </c>
      <c r="C27" s="16">
        <v>31.3</v>
      </c>
      <c r="D27" s="16">
        <v>31.3</v>
      </c>
      <c r="E27" s="16">
        <f t="shared" si="1"/>
        <v>100</v>
      </c>
      <c r="G27" s="7"/>
      <c r="H27" s="8"/>
      <c r="I27" s="8"/>
      <c r="J27" s="8"/>
      <c r="K27" s="8"/>
      <c r="L27" s="8"/>
      <c r="M27" s="8"/>
    </row>
    <row r="28" spans="1:13" s="3" customFormat="1" ht="30" customHeight="1" x14ac:dyDescent="0.25">
      <c r="A28" s="12" t="s">
        <v>30</v>
      </c>
      <c r="B28" s="13" t="s">
        <v>121</v>
      </c>
      <c r="C28" s="15">
        <f xml:space="preserve"> C29</f>
        <v>1.2</v>
      </c>
      <c r="D28" s="15">
        <f xml:space="preserve"> D29</f>
        <v>1.2</v>
      </c>
      <c r="E28" s="15">
        <f t="shared" si="1"/>
        <v>100</v>
      </c>
      <c r="G28" s="7"/>
      <c r="H28" s="8"/>
      <c r="I28" s="8"/>
      <c r="J28" s="8"/>
      <c r="K28" s="8"/>
      <c r="L28" s="8"/>
      <c r="M28" s="8"/>
    </row>
    <row r="29" spans="1:13" s="3" customFormat="1" ht="63.75" customHeight="1" x14ac:dyDescent="0.25">
      <c r="A29" s="10" t="s">
        <v>110</v>
      </c>
      <c r="B29" s="9" t="s">
        <v>12</v>
      </c>
      <c r="C29" s="16">
        <v>1.2</v>
      </c>
      <c r="D29" s="16">
        <v>1.2</v>
      </c>
      <c r="E29" s="16">
        <f t="shared" si="1"/>
        <v>100</v>
      </c>
      <c r="G29" s="7"/>
      <c r="H29" s="8"/>
      <c r="I29" s="8"/>
      <c r="J29" s="8"/>
      <c r="K29" s="8"/>
      <c r="L29" s="8"/>
      <c r="M29" s="8"/>
    </row>
    <row r="30" spans="1:13" s="3" customFormat="1" ht="33" customHeight="1" x14ac:dyDescent="0.25">
      <c r="A30" s="12" t="s">
        <v>15</v>
      </c>
      <c r="B30" s="13" t="s">
        <v>102</v>
      </c>
      <c r="C30" s="15">
        <f>SUM(C31:C44)</f>
        <v>46446</v>
      </c>
      <c r="D30" s="15">
        <f>SUM(D31:D44)</f>
        <v>46407.199999999997</v>
      </c>
      <c r="E30" s="15">
        <f t="shared" si="1"/>
        <v>99.91646212806269</v>
      </c>
      <c r="G30" s="8"/>
      <c r="H30" s="8"/>
      <c r="I30" s="8"/>
      <c r="J30" s="8"/>
      <c r="K30" s="8"/>
      <c r="L30" s="8"/>
      <c r="M30" s="8"/>
    </row>
    <row r="31" spans="1:13" ht="111.75" customHeight="1" x14ac:dyDescent="0.25">
      <c r="A31" s="10" t="s">
        <v>44</v>
      </c>
      <c r="B31" s="9" t="s">
        <v>95</v>
      </c>
      <c r="C31" s="16">
        <v>39124.699999999997</v>
      </c>
      <c r="D31" s="16">
        <v>39110.199999999997</v>
      </c>
      <c r="E31" s="16">
        <f t="shared" si="1"/>
        <v>99.962939012950898</v>
      </c>
      <c r="I31" s="21"/>
      <c r="J31" s="21"/>
      <c r="L31" s="21"/>
    </row>
    <row r="32" spans="1:13" ht="173.25" customHeight="1" x14ac:dyDescent="0.25">
      <c r="A32" s="10" t="s">
        <v>5</v>
      </c>
      <c r="B32" s="45" t="s">
        <v>111</v>
      </c>
      <c r="C32" s="16">
        <v>205.3</v>
      </c>
      <c r="D32" s="16">
        <v>205.3</v>
      </c>
      <c r="E32" s="16">
        <f t="shared" si="1"/>
        <v>100</v>
      </c>
      <c r="L32" s="21"/>
    </row>
    <row r="33" spans="1:13" ht="61.5" customHeight="1" x14ac:dyDescent="0.25">
      <c r="A33" s="10" t="s">
        <v>7</v>
      </c>
      <c r="B33" s="45" t="s">
        <v>129</v>
      </c>
      <c r="C33" s="16">
        <v>76.400000000000006</v>
      </c>
      <c r="D33" s="16">
        <v>76.400000000000006</v>
      </c>
      <c r="E33" s="16">
        <f t="shared" si="1"/>
        <v>100</v>
      </c>
    </row>
    <row r="34" spans="1:13" ht="147" customHeight="1" x14ac:dyDescent="0.25">
      <c r="A34" s="10" t="s">
        <v>137</v>
      </c>
      <c r="B34" s="60" t="s">
        <v>156</v>
      </c>
      <c r="C34" s="16">
        <v>1.3</v>
      </c>
      <c r="D34" s="16">
        <v>1.3</v>
      </c>
      <c r="E34" s="16">
        <f t="shared" si="1"/>
        <v>100</v>
      </c>
    </row>
    <row r="35" spans="1:13" ht="46.5" customHeight="1" x14ac:dyDescent="0.25">
      <c r="A35" s="10" t="s">
        <v>133</v>
      </c>
      <c r="B35" s="45" t="s">
        <v>130</v>
      </c>
      <c r="C35" s="16">
        <v>632.5</v>
      </c>
      <c r="D35" s="16">
        <v>632.6</v>
      </c>
      <c r="E35" s="16">
        <f t="shared" si="1"/>
        <v>100.01581027667984</v>
      </c>
      <c r="I35" s="21"/>
      <c r="J35" s="21"/>
      <c r="L35" s="22"/>
    </row>
    <row r="36" spans="1:13" ht="62.25" customHeight="1" x14ac:dyDescent="0.25">
      <c r="A36" s="10" t="s">
        <v>131</v>
      </c>
      <c r="B36" s="46" t="s">
        <v>70</v>
      </c>
      <c r="C36" s="16">
        <v>340.6</v>
      </c>
      <c r="D36" s="16">
        <v>340.6</v>
      </c>
      <c r="E36" s="16">
        <f t="shared" si="1"/>
        <v>100</v>
      </c>
      <c r="F36" s="1" t="s">
        <v>34</v>
      </c>
      <c r="I36" s="21"/>
    </row>
    <row r="37" spans="1:13" ht="30.95" customHeight="1" x14ac:dyDescent="0.25">
      <c r="A37" s="10" t="s">
        <v>71</v>
      </c>
      <c r="B37" s="46" t="s">
        <v>81</v>
      </c>
      <c r="C37" s="50">
        <v>477</v>
      </c>
      <c r="D37" s="16">
        <v>476.9</v>
      </c>
      <c r="E37" s="16">
        <f t="shared" si="1"/>
        <v>99.979035639412999</v>
      </c>
    </row>
    <row r="38" spans="1:13" ht="30" customHeight="1" x14ac:dyDescent="0.25">
      <c r="A38" s="10" t="s">
        <v>132</v>
      </c>
      <c r="B38" s="46" t="s">
        <v>2</v>
      </c>
      <c r="C38" s="16">
        <v>4596.3999999999996</v>
      </c>
      <c r="D38" s="16">
        <v>4596.3999999999996</v>
      </c>
      <c r="E38" s="16">
        <f t="shared" si="1"/>
        <v>100</v>
      </c>
      <c r="F38" s="1" t="s">
        <v>34</v>
      </c>
    </row>
    <row r="39" spans="1:13" ht="16.5" customHeight="1" x14ac:dyDescent="0.25">
      <c r="A39" s="10" t="s">
        <v>72</v>
      </c>
      <c r="B39" s="9" t="s">
        <v>8</v>
      </c>
      <c r="C39" s="16">
        <v>4</v>
      </c>
      <c r="D39" s="16">
        <v>4</v>
      </c>
      <c r="E39" s="16">
        <f t="shared" si="1"/>
        <v>100</v>
      </c>
    </row>
    <row r="40" spans="1:13" ht="62.25" customHeight="1" x14ac:dyDescent="0.25">
      <c r="A40" s="10" t="s">
        <v>138</v>
      </c>
      <c r="B40" s="59" t="s">
        <v>155</v>
      </c>
      <c r="C40" s="16">
        <v>3</v>
      </c>
      <c r="D40" s="16">
        <v>3.7</v>
      </c>
      <c r="E40" s="16">
        <f t="shared" si="1"/>
        <v>123.33333333333334</v>
      </c>
    </row>
    <row r="41" spans="1:13" ht="76.5" customHeight="1" x14ac:dyDescent="0.25">
      <c r="A41" s="10" t="s">
        <v>4</v>
      </c>
      <c r="B41" s="9" t="s">
        <v>66</v>
      </c>
      <c r="C41" s="16">
        <v>935.9</v>
      </c>
      <c r="D41" s="16">
        <v>910.9</v>
      </c>
      <c r="E41" s="16">
        <f t="shared" si="1"/>
        <v>97.328774441713861</v>
      </c>
    </row>
    <row r="42" spans="1:13" s="3" customFormat="1" ht="111.75" customHeight="1" x14ac:dyDescent="0.25">
      <c r="A42" s="10" t="s">
        <v>82</v>
      </c>
      <c r="B42" s="63" t="s">
        <v>168</v>
      </c>
      <c r="C42" s="16">
        <v>20.7</v>
      </c>
      <c r="D42" s="16">
        <v>20.7</v>
      </c>
      <c r="E42" s="16">
        <f t="shared" si="1"/>
        <v>100</v>
      </c>
      <c r="G42" s="8"/>
      <c r="H42" s="8"/>
      <c r="I42" s="23"/>
      <c r="J42" s="8"/>
      <c r="K42" s="8"/>
      <c r="L42" s="8"/>
      <c r="M42" s="8"/>
    </row>
    <row r="43" spans="1:13" s="3" customFormat="1" ht="95.25" customHeight="1" x14ac:dyDescent="0.25">
      <c r="A43" s="10" t="s">
        <v>83</v>
      </c>
      <c r="B43" s="9" t="s">
        <v>169</v>
      </c>
      <c r="C43" s="16">
        <v>4.2</v>
      </c>
      <c r="D43" s="16">
        <v>4.2</v>
      </c>
      <c r="E43" s="16">
        <f t="shared" si="1"/>
        <v>100</v>
      </c>
      <c r="F43" s="3" t="s">
        <v>34</v>
      </c>
      <c r="G43" s="8"/>
      <c r="H43" s="8"/>
      <c r="I43" s="8"/>
      <c r="J43" s="8"/>
      <c r="K43" s="8"/>
      <c r="L43" s="8"/>
      <c r="M43" s="8"/>
    </row>
    <row r="44" spans="1:13" s="3" customFormat="1" ht="95.25" customHeight="1" x14ac:dyDescent="0.25">
      <c r="A44" s="10" t="s">
        <v>84</v>
      </c>
      <c r="B44" s="9" t="s">
        <v>73</v>
      </c>
      <c r="C44" s="16">
        <v>24</v>
      </c>
      <c r="D44" s="16">
        <v>24</v>
      </c>
      <c r="E44" s="16">
        <f t="shared" si="1"/>
        <v>100</v>
      </c>
      <c r="G44" s="8"/>
      <c r="H44" s="8"/>
      <c r="I44" s="8"/>
      <c r="J44" s="8"/>
      <c r="K44" s="8"/>
      <c r="L44" s="8"/>
      <c r="M44" s="8"/>
    </row>
    <row r="45" spans="1:13" s="3" customFormat="1" ht="34.5" customHeight="1" x14ac:dyDescent="0.25">
      <c r="A45" s="12" t="s">
        <v>16</v>
      </c>
      <c r="B45" s="13" t="s">
        <v>164</v>
      </c>
      <c r="C45" s="15">
        <f>SUM(C46:C52 )</f>
        <v>335</v>
      </c>
      <c r="D45" s="15">
        <f>SUM(D46:D52 )</f>
        <v>335.5</v>
      </c>
      <c r="E45" s="15">
        <f t="shared" si="1"/>
        <v>100.14925373134329</v>
      </c>
      <c r="G45" s="8"/>
      <c r="H45" s="8"/>
      <c r="I45" s="8"/>
      <c r="J45" s="8"/>
      <c r="K45" s="8"/>
      <c r="L45" s="8"/>
      <c r="M45" s="8"/>
    </row>
    <row r="46" spans="1:13" s="3" customFormat="1" ht="94.5" customHeight="1" x14ac:dyDescent="0.25">
      <c r="A46" s="43" t="s">
        <v>139</v>
      </c>
      <c r="B46" s="44" t="s">
        <v>170</v>
      </c>
      <c r="C46" s="16">
        <v>8</v>
      </c>
      <c r="D46" s="16">
        <v>8</v>
      </c>
      <c r="E46" s="32">
        <f t="shared" si="1"/>
        <v>100</v>
      </c>
      <c r="G46" s="8"/>
      <c r="H46" s="8"/>
      <c r="I46" s="8"/>
      <c r="J46" s="8"/>
      <c r="K46" s="8"/>
      <c r="L46" s="8"/>
      <c r="M46" s="8"/>
    </row>
    <row r="47" spans="1:13" s="3" customFormat="1" ht="49.5" customHeight="1" x14ac:dyDescent="0.25">
      <c r="A47" s="43" t="s">
        <v>158</v>
      </c>
      <c r="B47" s="59" t="s">
        <v>159</v>
      </c>
      <c r="C47" s="16">
        <v>0.5</v>
      </c>
      <c r="D47" s="16">
        <v>0.5</v>
      </c>
      <c r="E47" s="32">
        <f t="shared" si="1"/>
        <v>100</v>
      </c>
      <c r="G47" s="8"/>
      <c r="H47" s="8"/>
      <c r="I47" s="8"/>
      <c r="J47" s="8"/>
      <c r="K47" s="8"/>
      <c r="L47" s="8"/>
      <c r="M47" s="8"/>
    </row>
    <row r="48" spans="1:13" s="3" customFormat="1" ht="95.25" customHeight="1" x14ac:dyDescent="0.25">
      <c r="A48" s="43" t="s">
        <v>140</v>
      </c>
      <c r="B48" s="44" t="s">
        <v>14</v>
      </c>
      <c r="C48" s="16">
        <v>2.1</v>
      </c>
      <c r="D48" s="16">
        <v>2.1</v>
      </c>
      <c r="E48" s="32">
        <f t="shared" si="1"/>
        <v>100</v>
      </c>
      <c r="G48" s="8"/>
      <c r="H48" s="8"/>
      <c r="I48" s="8"/>
      <c r="J48" s="8"/>
      <c r="K48" s="8"/>
      <c r="L48" s="8"/>
      <c r="M48" s="8"/>
    </row>
    <row r="49" spans="1:13" s="3" customFormat="1" ht="93.75" customHeight="1" x14ac:dyDescent="0.25">
      <c r="A49" s="10" t="s">
        <v>160</v>
      </c>
      <c r="B49" s="59" t="s">
        <v>161</v>
      </c>
      <c r="C49" s="16">
        <v>15</v>
      </c>
      <c r="D49" s="16">
        <v>15</v>
      </c>
      <c r="E49" s="32">
        <f t="shared" si="1"/>
        <v>100</v>
      </c>
      <c r="G49" s="8"/>
      <c r="H49" s="8"/>
      <c r="I49" s="8"/>
      <c r="J49" s="8"/>
      <c r="K49" s="8"/>
      <c r="L49" s="8"/>
      <c r="M49" s="8"/>
    </row>
    <row r="50" spans="1:13" s="3" customFormat="1" ht="47.25" customHeight="1" x14ac:dyDescent="0.25">
      <c r="A50" s="10" t="s">
        <v>112</v>
      </c>
      <c r="B50" s="9" t="s">
        <v>75</v>
      </c>
      <c r="C50" s="16">
        <v>72.599999999999994</v>
      </c>
      <c r="D50" s="16">
        <v>72.599999999999994</v>
      </c>
      <c r="E50" s="32">
        <f t="shared" si="1"/>
        <v>100</v>
      </c>
      <c r="G50" s="8"/>
      <c r="H50" s="8"/>
      <c r="I50" s="8"/>
      <c r="J50" s="8"/>
      <c r="K50" s="8"/>
      <c r="L50" s="8"/>
      <c r="M50" s="8"/>
    </row>
    <row r="51" spans="1:13" s="3" customFormat="1" ht="95.25" customHeight="1" x14ac:dyDescent="0.25">
      <c r="A51" s="10" t="s">
        <v>113</v>
      </c>
      <c r="B51" s="9" t="s">
        <v>74</v>
      </c>
      <c r="C51" s="16">
        <v>24.2</v>
      </c>
      <c r="D51" s="16">
        <v>24.2</v>
      </c>
      <c r="E51" s="32">
        <f t="shared" si="1"/>
        <v>100</v>
      </c>
      <c r="G51" s="8"/>
      <c r="H51" s="8"/>
      <c r="I51" s="8"/>
      <c r="J51" s="8"/>
      <c r="K51" s="8"/>
      <c r="L51" s="8"/>
      <c r="M51" s="8"/>
    </row>
    <row r="52" spans="1:13" s="3" customFormat="1" ht="63.75" customHeight="1" x14ac:dyDescent="0.25">
      <c r="A52" s="10" t="s">
        <v>114</v>
      </c>
      <c r="B52" s="9" t="s">
        <v>12</v>
      </c>
      <c r="C52" s="16">
        <v>212.6</v>
      </c>
      <c r="D52" s="16">
        <v>213.1</v>
      </c>
      <c r="E52" s="32">
        <f t="shared" si="1"/>
        <v>100.23518344308559</v>
      </c>
      <c r="G52" s="8"/>
      <c r="H52" s="8"/>
      <c r="I52" s="8"/>
      <c r="J52" s="8"/>
      <c r="K52" s="8"/>
      <c r="L52" s="8"/>
      <c r="M52" s="8"/>
    </row>
    <row r="53" spans="1:13" s="3" customFormat="1" ht="33" customHeight="1" x14ac:dyDescent="0.25">
      <c r="A53" s="12" t="s">
        <v>17</v>
      </c>
      <c r="B53" s="13" t="s">
        <v>64</v>
      </c>
      <c r="C53" s="15">
        <f>SUM(C54:C54)</f>
        <v>2</v>
      </c>
      <c r="D53" s="15">
        <f>SUM(D54:D54)</f>
        <v>2</v>
      </c>
      <c r="E53" s="15">
        <f t="shared" si="1"/>
        <v>100</v>
      </c>
      <c r="G53" s="8"/>
      <c r="H53" s="8"/>
      <c r="I53" s="8"/>
      <c r="J53" s="8"/>
      <c r="K53" s="8"/>
      <c r="L53" s="8"/>
      <c r="M53" s="8"/>
    </row>
    <row r="54" spans="1:13" s="3" customFormat="1" ht="97.5" customHeight="1" x14ac:dyDescent="0.25">
      <c r="A54" s="10" t="s">
        <v>85</v>
      </c>
      <c r="B54" s="9" t="s">
        <v>74</v>
      </c>
      <c r="C54" s="16">
        <v>2</v>
      </c>
      <c r="D54" s="16">
        <v>2</v>
      </c>
      <c r="E54" s="16">
        <f t="shared" si="1"/>
        <v>100</v>
      </c>
      <c r="G54" s="8"/>
      <c r="H54" s="8"/>
      <c r="I54" s="8"/>
      <c r="J54" s="8"/>
      <c r="K54" s="8"/>
      <c r="L54" s="8"/>
      <c r="M54" s="8"/>
    </row>
    <row r="55" spans="1:13" s="3" customFormat="1" ht="48" customHeight="1" x14ac:dyDescent="0.25">
      <c r="A55" s="12" t="s">
        <v>32</v>
      </c>
      <c r="B55" s="13" t="s">
        <v>65</v>
      </c>
      <c r="C55" s="15">
        <f>C56</f>
        <v>7.6</v>
      </c>
      <c r="D55" s="15">
        <f>D56</f>
        <v>7.6</v>
      </c>
      <c r="E55" s="15">
        <f t="shared" si="1"/>
        <v>100</v>
      </c>
      <c r="G55" s="8"/>
      <c r="H55" s="8"/>
      <c r="I55" s="8"/>
      <c r="J55" s="8"/>
      <c r="K55" s="8"/>
      <c r="L55" s="8"/>
      <c r="M55" s="8"/>
    </row>
    <row r="56" spans="1:13" s="3" customFormat="1" ht="31.5" customHeight="1" x14ac:dyDescent="0.25">
      <c r="A56" s="10" t="s">
        <v>115</v>
      </c>
      <c r="B56" s="9" t="s">
        <v>29</v>
      </c>
      <c r="C56" s="16">
        <v>7.6</v>
      </c>
      <c r="D56" s="16">
        <v>7.6</v>
      </c>
      <c r="E56" s="16">
        <f t="shared" si="1"/>
        <v>100</v>
      </c>
      <c r="G56" s="8"/>
      <c r="H56" s="8"/>
      <c r="I56" s="8"/>
      <c r="J56" s="8"/>
      <c r="K56" s="8"/>
      <c r="L56" s="8"/>
      <c r="M56" s="8"/>
    </row>
    <row r="57" spans="1:13" s="3" customFormat="1" ht="46.5" customHeight="1" x14ac:dyDescent="0.25">
      <c r="A57" s="12" t="s">
        <v>18</v>
      </c>
      <c r="B57" s="13" t="s">
        <v>28</v>
      </c>
      <c r="C57" s="15">
        <f>C58</f>
        <v>26</v>
      </c>
      <c r="D57" s="15">
        <f>D58</f>
        <v>26</v>
      </c>
      <c r="E57" s="15">
        <f t="shared" si="1"/>
        <v>100</v>
      </c>
      <c r="G57" s="8"/>
      <c r="H57" s="8"/>
      <c r="I57" s="8"/>
      <c r="J57" s="8"/>
      <c r="K57" s="8"/>
      <c r="L57" s="8"/>
      <c r="M57" s="8"/>
    </row>
    <row r="58" spans="1:13" s="3" customFormat="1" ht="63" customHeight="1" x14ac:dyDescent="0.25">
      <c r="A58" s="10" t="s">
        <v>86</v>
      </c>
      <c r="B58" s="9" t="s">
        <v>12</v>
      </c>
      <c r="C58" s="16">
        <v>26</v>
      </c>
      <c r="D58" s="16">
        <v>26</v>
      </c>
      <c r="E58" s="16">
        <f t="shared" si="1"/>
        <v>100</v>
      </c>
      <c r="G58" s="8"/>
      <c r="H58" s="8"/>
      <c r="I58" s="8"/>
      <c r="J58" s="8"/>
      <c r="K58" s="8"/>
      <c r="L58" s="8"/>
      <c r="M58" s="8"/>
    </row>
    <row r="59" spans="1:13" s="3" customFormat="1" ht="33" customHeight="1" x14ac:dyDescent="0.25">
      <c r="A59" s="12" t="s">
        <v>76</v>
      </c>
      <c r="B59" s="17" t="s">
        <v>80</v>
      </c>
      <c r="C59" s="33">
        <f>SUM(C60)</f>
        <v>7.5</v>
      </c>
      <c r="D59" s="33">
        <f>SUM(D60)</f>
        <v>7.5</v>
      </c>
      <c r="E59" s="33">
        <f t="shared" si="1"/>
        <v>100</v>
      </c>
      <c r="G59" s="8"/>
      <c r="H59" s="8"/>
      <c r="I59" s="8"/>
      <c r="J59" s="8"/>
      <c r="K59" s="8"/>
      <c r="L59" s="8"/>
      <c r="M59" s="8"/>
    </row>
    <row r="60" spans="1:13" s="3" customFormat="1" ht="63" customHeight="1" x14ac:dyDescent="0.25">
      <c r="A60" s="10" t="s">
        <v>87</v>
      </c>
      <c r="B60" s="9" t="s">
        <v>12</v>
      </c>
      <c r="C60" s="16">
        <v>7.5</v>
      </c>
      <c r="D60" s="16">
        <v>7.5</v>
      </c>
      <c r="E60" s="16">
        <f t="shared" si="1"/>
        <v>100</v>
      </c>
      <c r="G60" s="8"/>
      <c r="H60" s="8"/>
      <c r="I60" s="8"/>
      <c r="J60" s="8"/>
      <c r="K60" s="8"/>
      <c r="L60" s="8"/>
      <c r="M60" s="8"/>
    </row>
    <row r="61" spans="1:13" s="3" customFormat="1" ht="31.5" customHeight="1" x14ac:dyDescent="0.25">
      <c r="A61" s="12" t="s">
        <v>77</v>
      </c>
      <c r="B61" s="57" t="s">
        <v>88</v>
      </c>
      <c r="C61" s="33">
        <f>SUM(C62)</f>
        <v>7.5</v>
      </c>
      <c r="D61" s="33">
        <f>SUM(D62)</f>
        <v>7.5</v>
      </c>
      <c r="E61" s="33">
        <f t="shared" si="1"/>
        <v>100</v>
      </c>
      <c r="G61" s="8"/>
      <c r="H61" s="8"/>
      <c r="I61" s="8"/>
      <c r="J61" s="8"/>
      <c r="K61" s="8"/>
      <c r="L61" s="8"/>
      <c r="M61" s="8"/>
    </row>
    <row r="62" spans="1:13" s="3" customFormat="1" ht="63" customHeight="1" x14ac:dyDescent="0.25">
      <c r="A62" s="10" t="s">
        <v>89</v>
      </c>
      <c r="B62" s="9" t="s">
        <v>12</v>
      </c>
      <c r="C62" s="16">
        <v>7.5</v>
      </c>
      <c r="D62" s="16">
        <v>7.5</v>
      </c>
      <c r="E62" s="16">
        <f t="shared" si="1"/>
        <v>100</v>
      </c>
      <c r="G62" s="8"/>
      <c r="H62" s="8"/>
      <c r="I62" s="8"/>
      <c r="J62" s="8"/>
      <c r="K62" s="8"/>
      <c r="L62" s="8"/>
      <c r="M62" s="8"/>
    </row>
    <row r="63" spans="1:13" s="3" customFormat="1" ht="16.5" customHeight="1" x14ac:dyDescent="0.25">
      <c r="A63" s="12" t="s">
        <v>20</v>
      </c>
      <c r="B63" s="13" t="s">
        <v>19</v>
      </c>
      <c r="C63" s="15">
        <f>SUM(C64:C70)</f>
        <v>11948.3</v>
      </c>
      <c r="D63" s="15">
        <f>SUM(D64:D70)</f>
        <v>12000.400000000001</v>
      </c>
      <c r="E63" s="15">
        <f t="shared" si="1"/>
        <v>100.4360452951466</v>
      </c>
      <c r="G63" s="8"/>
      <c r="H63" s="8"/>
      <c r="I63" s="8"/>
      <c r="J63" s="8"/>
      <c r="K63" s="8"/>
      <c r="L63" s="8"/>
      <c r="M63" s="8"/>
    </row>
    <row r="64" spans="1:13" s="3" customFormat="1" ht="32.25" customHeight="1" x14ac:dyDescent="0.25">
      <c r="A64" s="10" t="s">
        <v>90</v>
      </c>
      <c r="B64" s="9" t="s">
        <v>45</v>
      </c>
      <c r="C64" s="16">
        <v>0</v>
      </c>
      <c r="D64" s="16">
        <v>52.1</v>
      </c>
      <c r="E64" s="16">
        <v>0</v>
      </c>
      <c r="G64" s="8"/>
      <c r="H64" s="8"/>
      <c r="I64" s="8"/>
      <c r="J64" s="8"/>
      <c r="K64" s="8"/>
      <c r="L64" s="8"/>
      <c r="M64" s="8"/>
    </row>
    <row r="65" spans="1:13" s="3" customFormat="1" ht="66" customHeight="1" x14ac:dyDescent="0.25">
      <c r="A65" s="10" t="s">
        <v>141</v>
      </c>
      <c r="B65" s="9" t="s">
        <v>12</v>
      </c>
      <c r="C65" s="16">
        <v>64.099999999999994</v>
      </c>
      <c r="D65" s="16">
        <v>64.099999999999994</v>
      </c>
      <c r="E65" s="16">
        <f t="shared" si="1"/>
        <v>100</v>
      </c>
      <c r="G65" s="8"/>
      <c r="H65" s="8"/>
      <c r="I65" s="8"/>
      <c r="J65" s="8"/>
      <c r="K65" s="8"/>
      <c r="L65" s="8"/>
      <c r="M65" s="8"/>
    </row>
    <row r="66" spans="1:13" s="3" customFormat="1" ht="78.75" customHeight="1" x14ac:dyDescent="0.25">
      <c r="A66" s="10" t="s">
        <v>78</v>
      </c>
      <c r="B66" s="14" t="s">
        <v>79</v>
      </c>
      <c r="C66" s="34">
        <v>289.3</v>
      </c>
      <c r="D66" s="16">
        <v>289.3</v>
      </c>
      <c r="E66" s="35">
        <f t="shared" si="1"/>
        <v>100</v>
      </c>
      <c r="G66" s="8"/>
      <c r="H66" s="8"/>
      <c r="I66" s="8"/>
      <c r="J66" s="8"/>
      <c r="K66" s="8"/>
      <c r="L66" s="8"/>
      <c r="M66" s="8"/>
    </row>
    <row r="67" spans="1:13" s="3" customFormat="1" ht="63" customHeight="1" x14ac:dyDescent="0.25">
      <c r="A67" s="10" t="s">
        <v>26</v>
      </c>
      <c r="B67" s="14" t="s">
        <v>47</v>
      </c>
      <c r="C67" s="16">
        <v>12951.2</v>
      </c>
      <c r="D67" s="16">
        <v>12951.2</v>
      </c>
      <c r="E67" s="16">
        <f t="shared" si="1"/>
        <v>100</v>
      </c>
      <c r="G67" s="8"/>
      <c r="H67" s="8"/>
      <c r="I67" s="8"/>
      <c r="J67" s="8"/>
      <c r="K67" s="8"/>
      <c r="L67" s="8"/>
      <c r="M67" s="8"/>
    </row>
    <row r="68" spans="1:13" s="2" customFormat="1" ht="93.75" customHeight="1" x14ac:dyDescent="0.25">
      <c r="A68" s="10" t="s">
        <v>98</v>
      </c>
      <c r="B68" s="46" t="s">
        <v>97</v>
      </c>
      <c r="C68" s="16">
        <v>1442.4</v>
      </c>
      <c r="D68" s="16">
        <v>1442.4</v>
      </c>
      <c r="E68" s="16">
        <f t="shared" si="1"/>
        <v>100</v>
      </c>
      <c r="G68" s="24"/>
      <c r="H68" s="24"/>
      <c r="I68" s="24"/>
      <c r="J68" s="24"/>
      <c r="K68" s="24"/>
      <c r="L68" s="24"/>
      <c r="M68" s="24"/>
    </row>
    <row r="69" spans="1:13" s="2" customFormat="1" ht="45" customHeight="1" x14ac:dyDescent="0.25">
      <c r="A69" s="10" t="s">
        <v>91</v>
      </c>
      <c r="B69" s="14" t="s">
        <v>116</v>
      </c>
      <c r="C69" s="16">
        <v>1229.0999999999999</v>
      </c>
      <c r="D69" s="16">
        <v>1229.0999999999999</v>
      </c>
      <c r="E69" s="16">
        <f t="shared" si="1"/>
        <v>100</v>
      </c>
      <c r="G69" s="24"/>
      <c r="H69" s="24"/>
      <c r="I69" s="24"/>
      <c r="J69" s="24"/>
      <c r="K69" s="24"/>
      <c r="L69" s="24"/>
      <c r="M69" s="24"/>
    </row>
    <row r="70" spans="1:13" s="3" customFormat="1" ht="61.5" customHeight="1" x14ac:dyDescent="0.25">
      <c r="A70" s="10" t="s">
        <v>92</v>
      </c>
      <c r="B70" s="14" t="s">
        <v>36</v>
      </c>
      <c r="C70" s="16">
        <v>-4027.8</v>
      </c>
      <c r="D70" s="16">
        <v>-4027.8</v>
      </c>
      <c r="E70" s="16">
        <f>D70/C70*100</f>
        <v>100</v>
      </c>
      <c r="G70" s="8"/>
      <c r="H70" s="8"/>
      <c r="I70" s="8"/>
      <c r="J70" s="8"/>
      <c r="K70" s="8"/>
      <c r="L70" s="8"/>
      <c r="M70" s="8"/>
    </row>
    <row r="71" spans="1:13" s="3" customFormat="1" ht="34.5" customHeight="1" x14ac:dyDescent="0.25">
      <c r="A71" s="12" t="s">
        <v>21</v>
      </c>
      <c r="B71" s="13" t="s">
        <v>27</v>
      </c>
      <c r="C71" s="15">
        <f>SUM(C72:C78)</f>
        <v>121490.50000000001</v>
      </c>
      <c r="D71" s="15">
        <f>SUM(D72:D78)</f>
        <v>121493.00000000001</v>
      </c>
      <c r="E71" s="15">
        <f t="shared" si="1"/>
        <v>100.00205777406464</v>
      </c>
      <c r="G71" s="8"/>
      <c r="H71" s="8"/>
      <c r="I71" s="8"/>
      <c r="J71" s="8"/>
      <c r="K71" s="8"/>
      <c r="L71" s="8"/>
      <c r="M71" s="8"/>
    </row>
    <row r="72" spans="1:13" s="3" customFormat="1" ht="47.25" customHeight="1" x14ac:dyDescent="0.25">
      <c r="A72" s="10" t="s">
        <v>93</v>
      </c>
      <c r="B72" s="9" t="s">
        <v>48</v>
      </c>
      <c r="C72" s="16">
        <v>242.2</v>
      </c>
      <c r="D72" s="16">
        <v>242.2</v>
      </c>
      <c r="E72" s="16">
        <f t="shared" ref="E72:E104" si="2">D72/C72*100</f>
        <v>100</v>
      </c>
      <c r="G72" s="8"/>
      <c r="H72" s="8"/>
      <c r="I72" s="8"/>
      <c r="J72" s="8"/>
      <c r="K72" s="8"/>
      <c r="L72" s="8"/>
      <c r="M72" s="8"/>
    </row>
    <row r="73" spans="1:13" s="3" customFormat="1" ht="30" customHeight="1" x14ac:dyDescent="0.25">
      <c r="A73" s="10" t="s">
        <v>99</v>
      </c>
      <c r="B73" s="9" t="s">
        <v>45</v>
      </c>
      <c r="C73" s="16">
        <v>0</v>
      </c>
      <c r="D73" s="16">
        <v>2.5</v>
      </c>
      <c r="E73" s="16">
        <v>0</v>
      </c>
      <c r="G73" s="8"/>
      <c r="H73" s="8"/>
      <c r="I73" s="8"/>
      <c r="J73" s="8"/>
      <c r="K73" s="8"/>
      <c r="L73" s="8"/>
      <c r="M73" s="8"/>
    </row>
    <row r="74" spans="1:13" s="2" customFormat="1" ht="28.5" customHeight="1" x14ac:dyDescent="0.25">
      <c r="A74" s="10" t="s">
        <v>49</v>
      </c>
      <c r="B74" s="14" t="s">
        <v>50</v>
      </c>
      <c r="C74" s="34">
        <v>637.6</v>
      </c>
      <c r="D74" s="16">
        <v>637.6</v>
      </c>
      <c r="E74" s="16">
        <f t="shared" si="2"/>
        <v>100</v>
      </c>
      <c r="G74" s="24"/>
      <c r="H74" s="24"/>
      <c r="I74" s="24"/>
      <c r="J74" s="24"/>
      <c r="K74" s="24"/>
      <c r="L74" s="24"/>
      <c r="M74" s="24"/>
    </row>
    <row r="75" spans="1:13" s="3" customFormat="1" ht="61.5" customHeight="1" x14ac:dyDescent="0.25">
      <c r="A75" s="10" t="s">
        <v>37</v>
      </c>
      <c r="B75" s="14" t="s">
        <v>47</v>
      </c>
      <c r="C75" s="34">
        <v>115658.6</v>
      </c>
      <c r="D75" s="35">
        <v>115658.6</v>
      </c>
      <c r="E75" s="35">
        <f t="shared" si="2"/>
        <v>100</v>
      </c>
      <c r="G75" s="8"/>
      <c r="H75" s="8"/>
      <c r="I75" s="8"/>
      <c r="J75" s="8"/>
      <c r="K75" s="8"/>
      <c r="L75" s="8"/>
      <c r="M75" s="8"/>
    </row>
    <row r="76" spans="1:13" s="3" customFormat="1" ht="45" customHeight="1" x14ac:dyDescent="0.25">
      <c r="A76" s="10" t="s">
        <v>38</v>
      </c>
      <c r="B76" s="14" t="s">
        <v>51</v>
      </c>
      <c r="C76" s="34">
        <v>6388.5</v>
      </c>
      <c r="D76" s="16">
        <v>6388.5</v>
      </c>
      <c r="E76" s="16">
        <f t="shared" si="2"/>
        <v>100</v>
      </c>
      <c r="G76" s="8"/>
      <c r="H76" s="8"/>
      <c r="I76" s="8"/>
      <c r="J76" s="8"/>
      <c r="K76" s="8"/>
      <c r="L76" s="8"/>
      <c r="M76" s="8"/>
    </row>
    <row r="77" spans="1:13" s="3" customFormat="1" ht="108.75" customHeight="1" x14ac:dyDescent="0.25">
      <c r="A77" s="10" t="s">
        <v>153</v>
      </c>
      <c r="B77" s="62" t="s">
        <v>154</v>
      </c>
      <c r="C77" s="34">
        <v>202</v>
      </c>
      <c r="D77" s="16">
        <v>202</v>
      </c>
      <c r="E77" s="16">
        <f t="shared" si="2"/>
        <v>100</v>
      </c>
      <c r="G77" s="8"/>
      <c r="H77" s="8"/>
      <c r="I77" s="8"/>
      <c r="J77" s="8"/>
      <c r="K77" s="8"/>
      <c r="L77" s="8"/>
      <c r="M77" s="8"/>
    </row>
    <row r="78" spans="1:13" s="3" customFormat="1" ht="61.5" customHeight="1" x14ac:dyDescent="0.25">
      <c r="A78" s="10" t="s">
        <v>94</v>
      </c>
      <c r="B78" s="14" t="s">
        <v>36</v>
      </c>
      <c r="C78" s="16">
        <v>-1638.4</v>
      </c>
      <c r="D78" s="16">
        <v>-1638.4</v>
      </c>
      <c r="E78" s="16">
        <f>D78/C78*100</f>
        <v>100</v>
      </c>
      <c r="G78" s="8"/>
      <c r="H78" s="8"/>
      <c r="I78" s="8"/>
      <c r="J78" s="8"/>
      <c r="K78" s="8"/>
      <c r="L78" s="8"/>
      <c r="M78" s="8"/>
    </row>
    <row r="79" spans="1:13" s="3" customFormat="1" ht="15.75" customHeight="1" x14ac:dyDescent="0.25">
      <c r="A79" s="12" t="s">
        <v>22</v>
      </c>
      <c r="B79" s="13" t="s">
        <v>0</v>
      </c>
      <c r="C79" s="15">
        <f>SUM(C80+C81)</f>
        <v>49.6</v>
      </c>
      <c r="D79" s="15">
        <f>SUM(D80+D81)</f>
        <v>49.6</v>
      </c>
      <c r="E79" s="15">
        <f t="shared" si="2"/>
        <v>100</v>
      </c>
      <c r="G79" s="8"/>
      <c r="H79" s="8"/>
      <c r="I79" s="8"/>
      <c r="J79" s="8"/>
      <c r="K79" s="8"/>
      <c r="L79" s="8"/>
      <c r="M79" s="8"/>
    </row>
    <row r="80" spans="1:13" s="3" customFormat="1" ht="48" customHeight="1" x14ac:dyDescent="0.25">
      <c r="A80" s="10" t="s">
        <v>93</v>
      </c>
      <c r="B80" s="9" t="s">
        <v>48</v>
      </c>
      <c r="C80" s="16">
        <v>5.0999999999999996</v>
      </c>
      <c r="D80" s="16">
        <v>5.0999999999999996</v>
      </c>
      <c r="E80" s="16">
        <f t="shared" si="2"/>
        <v>100</v>
      </c>
      <c r="G80" s="8"/>
      <c r="H80" s="8"/>
      <c r="I80" s="8"/>
      <c r="J80" s="8"/>
      <c r="K80" s="8"/>
      <c r="L80" s="8"/>
      <c r="M80" s="8"/>
    </row>
    <row r="81" spans="1:13" s="3" customFormat="1" ht="60.95" customHeight="1" x14ac:dyDescent="0.25">
      <c r="A81" s="10" t="s">
        <v>117</v>
      </c>
      <c r="B81" s="14" t="s">
        <v>47</v>
      </c>
      <c r="C81" s="16">
        <v>44.5</v>
      </c>
      <c r="D81" s="16">
        <v>44.5</v>
      </c>
      <c r="E81" s="16">
        <f t="shared" si="2"/>
        <v>100</v>
      </c>
      <c r="G81" s="8"/>
      <c r="H81" s="8"/>
      <c r="I81" s="8"/>
      <c r="J81" s="8"/>
      <c r="K81" s="8"/>
      <c r="L81" s="8"/>
      <c r="M81" s="8"/>
    </row>
    <row r="82" spans="1:13" s="3" customFormat="1" ht="32.25" customHeight="1" x14ac:dyDescent="0.25">
      <c r="A82" s="12" t="s">
        <v>23</v>
      </c>
      <c r="B82" s="13" t="s">
        <v>157</v>
      </c>
      <c r="C82" s="15">
        <f>SUM(C83:C92)</f>
        <v>1903.4</v>
      </c>
      <c r="D82" s="15">
        <f>SUM(D83:D92)</f>
        <v>1999.6999999999998</v>
      </c>
      <c r="E82" s="15">
        <f t="shared" si="2"/>
        <v>105.05936744772511</v>
      </c>
      <c r="G82" s="8"/>
      <c r="H82" s="8"/>
      <c r="I82" s="8"/>
      <c r="J82" s="8"/>
      <c r="K82" s="8"/>
      <c r="L82" s="8"/>
      <c r="M82" s="8"/>
    </row>
    <row r="83" spans="1:13" s="3" customFormat="1" ht="45.6" customHeight="1" x14ac:dyDescent="0.25">
      <c r="A83" s="43" t="s">
        <v>100</v>
      </c>
      <c r="B83" s="44" t="s">
        <v>101</v>
      </c>
      <c r="C83" s="32">
        <v>0</v>
      </c>
      <c r="D83" s="32">
        <v>25</v>
      </c>
      <c r="E83" s="32">
        <v>0</v>
      </c>
      <c r="G83" s="8"/>
      <c r="H83" s="8"/>
      <c r="I83" s="8"/>
      <c r="J83" s="8"/>
      <c r="K83" s="8"/>
      <c r="L83" s="8"/>
      <c r="M83" s="8"/>
    </row>
    <row r="84" spans="1:13" s="3" customFormat="1" ht="108.6" customHeight="1" x14ac:dyDescent="0.25">
      <c r="A84" s="10" t="s">
        <v>52</v>
      </c>
      <c r="B84" s="14" t="s">
        <v>53</v>
      </c>
      <c r="C84" s="16">
        <v>752.4</v>
      </c>
      <c r="D84" s="16">
        <v>753</v>
      </c>
      <c r="E84" s="16">
        <f t="shared" si="2"/>
        <v>100.07974481658692</v>
      </c>
      <c r="G84" s="8"/>
      <c r="H84" s="8"/>
      <c r="I84" s="8"/>
      <c r="J84" s="8"/>
      <c r="K84" s="8"/>
      <c r="L84" s="8"/>
      <c r="M84" s="8"/>
    </row>
    <row r="85" spans="1:13" s="3" customFormat="1" ht="126.75" customHeight="1" x14ac:dyDescent="0.25">
      <c r="A85" s="10" t="s">
        <v>142</v>
      </c>
      <c r="B85" s="59" t="s">
        <v>152</v>
      </c>
      <c r="C85" s="16">
        <v>403.8</v>
      </c>
      <c r="D85" s="16">
        <v>403.9</v>
      </c>
      <c r="E85" s="16">
        <f t="shared" si="2"/>
        <v>100.02476473501733</v>
      </c>
      <c r="G85" s="8"/>
      <c r="H85" s="8"/>
      <c r="I85" s="8"/>
      <c r="J85" s="8"/>
      <c r="K85" s="8"/>
      <c r="L85" s="8"/>
      <c r="M85" s="8"/>
    </row>
    <row r="86" spans="1:13" s="3" customFormat="1" ht="109.5" customHeight="1" x14ac:dyDescent="0.25">
      <c r="A86" s="10" t="s">
        <v>54</v>
      </c>
      <c r="B86" s="14" t="s">
        <v>55</v>
      </c>
      <c r="C86" s="16">
        <v>41.3</v>
      </c>
      <c r="D86" s="16">
        <v>41.6</v>
      </c>
      <c r="E86" s="16">
        <f t="shared" si="2"/>
        <v>100.72639225181599</v>
      </c>
      <c r="G86" s="8"/>
      <c r="H86" s="8"/>
      <c r="I86" s="8"/>
      <c r="J86" s="8"/>
      <c r="K86" s="8"/>
      <c r="L86" s="8"/>
      <c r="M86" s="8"/>
    </row>
    <row r="87" spans="1:13" s="3" customFormat="1" ht="94.5" customHeight="1" x14ac:dyDescent="0.25">
      <c r="A87" s="10" t="s">
        <v>9</v>
      </c>
      <c r="B87" s="14" t="s">
        <v>56</v>
      </c>
      <c r="C87" s="16">
        <v>619</v>
      </c>
      <c r="D87" s="16">
        <v>619</v>
      </c>
      <c r="E87" s="16">
        <f t="shared" si="2"/>
        <v>100</v>
      </c>
      <c r="G87" s="23"/>
      <c r="H87" s="8"/>
      <c r="I87" s="8"/>
      <c r="J87" s="8"/>
      <c r="K87" s="8"/>
      <c r="L87" s="8"/>
      <c r="M87" s="8"/>
    </row>
    <row r="88" spans="1:13" s="3" customFormat="1" ht="110.25" customHeight="1" x14ac:dyDescent="0.25">
      <c r="A88" s="10" t="s">
        <v>33</v>
      </c>
      <c r="B88" s="14" t="s">
        <v>57</v>
      </c>
      <c r="C88" s="16">
        <v>3.4</v>
      </c>
      <c r="D88" s="16">
        <v>61.6</v>
      </c>
      <c r="E88" s="16" t="s">
        <v>162</v>
      </c>
      <c r="G88" s="8"/>
      <c r="H88" s="8"/>
      <c r="I88" s="8"/>
      <c r="J88" s="8"/>
      <c r="K88" s="8"/>
      <c r="L88" s="8"/>
      <c r="M88" s="8"/>
    </row>
    <row r="89" spans="1:13" s="3" customFormat="1" ht="142.5" customHeight="1" x14ac:dyDescent="0.25">
      <c r="A89" s="10" t="s">
        <v>58</v>
      </c>
      <c r="B89" s="14" t="s">
        <v>59</v>
      </c>
      <c r="C89" s="16">
        <v>0</v>
      </c>
      <c r="D89" s="16">
        <v>2.8</v>
      </c>
      <c r="E89" s="16">
        <v>0</v>
      </c>
      <c r="G89" s="8"/>
      <c r="H89" s="8"/>
      <c r="I89" s="8"/>
      <c r="J89" s="8"/>
      <c r="K89" s="8"/>
      <c r="L89" s="8"/>
      <c r="M89" s="8"/>
    </row>
    <row r="90" spans="1:13" s="3" customFormat="1" ht="62.25" customHeight="1" x14ac:dyDescent="0.25">
      <c r="A90" s="10" t="s">
        <v>60</v>
      </c>
      <c r="B90" s="14" t="s">
        <v>172</v>
      </c>
      <c r="C90" s="16">
        <v>0</v>
      </c>
      <c r="D90" s="16">
        <v>9.3000000000000007</v>
      </c>
      <c r="E90" s="16">
        <v>0</v>
      </c>
      <c r="G90" s="8"/>
      <c r="H90" s="8"/>
      <c r="I90" s="8"/>
      <c r="J90" s="8"/>
      <c r="K90" s="8"/>
      <c r="L90" s="8"/>
      <c r="M90" s="8"/>
    </row>
    <row r="91" spans="1:13" s="3" customFormat="1" ht="64.5" customHeight="1" x14ac:dyDescent="0.25">
      <c r="A91" s="10" t="s">
        <v>150</v>
      </c>
      <c r="B91" s="59" t="s">
        <v>151</v>
      </c>
      <c r="C91" s="16">
        <v>44.7</v>
      </c>
      <c r="D91" s="16">
        <v>44.7</v>
      </c>
      <c r="E91" s="16">
        <f t="shared" si="2"/>
        <v>100</v>
      </c>
      <c r="G91" s="8"/>
      <c r="H91" s="8"/>
      <c r="I91" s="8"/>
      <c r="J91" s="8"/>
      <c r="K91" s="8"/>
      <c r="L91" s="8"/>
      <c r="M91" s="8"/>
    </row>
    <row r="92" spans="1:13" s="3" customFormat="1" ht="62.25" customHeight="1" x14ac:dyDescent="0.25">
      <c r="A92" s="10" t="s">
        <v>118</v>
      </c>
      <c r="B92" s="9" t="s">
        <v>12</v>
      </c>
      <c r="C92" s="16">
        <v>38.799999999999997</v>
      </c>
      <c r="D92" s="16">
        <v>38.799999999999997</v>
      </c>
      <c r="E92" s="16">
        <f t="shared" si="2"/>
        <v>100</v>
      </c>
      <c r="G92" s="8"/>
      <c r="H92" s="8"/>
      <c r="I92" s="8"/>
      <c r="J92" s="8"/>
      <c r="K92" s="8"/>
      <c r="L92" s="8"/>
      <c r="M92" s="8"/>
    </row>
    <row r="93" spans="1:13" s="3" customFormat="1" ht="48.75" customHeight="1" x14ac:dyDescent="0.25">
      <c r="A93" s="12" t="s">
        <v>144</v>
      </c>
      <c r="B93" s="58" t="s">
        <v>149</v>
      </c>
      <c r="C93" s="33">
        <f>SUM(C94:C96)</f>
        <v>13663.8</v>
      </c>
      <c r="D93" s="33">
        <f>SUM(D94:D96)</f>
        <v>12663.8</v>
      </c>
      <c r="E93" s="33">
        <f t="shared" si="2"/>
        <v>92.681391706553086</v>
      </c>
      <c r="G93" s="8"/>
      <c r="H93" s="8"/>
      <c r="I93" s="8"/>
      <c r="J93" s="8"/>
      <c r="K93" s="8"/>
      <c r="L93" s="8"/>
      <c r="M93" s="8"/>
    </row>
    <row r="94" spans="1:13" s="3" customFormat="1" ht="32.25" customHeight="1" x14ac:dyDescent="0.25">
      <c r="A94" s="10" t="s">
        <v>147</v>
      </c>
      <c r="B94" s="14" t="s">
        <v>46</v>
      </c>
      <c r="C94" s="16">
        <v>8301.9</v>
      </c>
      <c r="D94" s="16">
        <v>8301.9</v>
      </c>
      <c r="E94" s="16">
        <f t="shared" si="2"/>
        <v>100</v>
      </c>
      <c r="G94" s="8"/>
      <c r="H94" s="8"/>
      <c r="I94" s="8"/>
      <c r="J94" s="8"/>
      <c r="K94" s="8"/>
      <c r="L94" s="8"/>
      <c r="M94" s="8"/>
    </row>
    <row r="95" spans="1:13" s="3" customFormat="1" ht="96" customHeight="1" x14ac:dyDescent="0.25">
      <c r="A95" s="10" t="s">
        <v>146</v>
      </c>
      <c r="B95" s="61" t="s">
        <v>148</v>
      </c>
      <c r="C95" s="16">
        <v>4361.8999999999996</v>
      </c>
      <c r="D95" s="16">
        <v>4361.8999999999996</v>
      </c>
      <c r="E95" s="16">
        <f t="shared" si="2"/>
        <v>100</v>
      </c>
      <c r="G95" s="8"/>
      <c r="H95" s="8"/>
      <c r="I95" s="8"/>
      <c r="J95" s="8"/>
      <c r="K95" s="8"/>
      <c r="L95" s="8"/>
      <c r="M95" s="8"/>
    </row>
    <row r="96" spans="1:13" s="3" customFormat="1" ht="49.5" customHeight="1" x14ac:dyDescent="0.25">
      <c r="A96" s="10" t="s">
        <v>145</v>
      </c>
      <c r="B96" s="14" t="s">
        <v>51</v>
      </c>
      <c r="C96" s="16">
        <v>1000</v>
      </c>
      <c r="D96" s="16">
        <v>0</v>
      </c>
      <c r="E96" s="16">
        <f t="shared" si="2"/>
        <v>0</v>
      </c>
      <c r="G96" s="8"/>
      <c r="H96" s="8"/>
      <c r="I96" s="8"/>
      <c r="J96" s="8"/>
      <c r="K96" s="8"/>
      <c r="L96" s="8"/>
      <c r="M96" s="8"/>
    </row>
    <row r="97" spans="1:13" s="3" customFormat="1" ht="46.5" customHeight="1" x14ac:dyDescent="0.25">
      <c r="A97" s="12" t="s">
        <v>25</v>
      </c>
      <c r="B97" s="13" t="s">
        <v>24</v>
      </c>
      <c r="C97" s="15">
        <f>SUM(C98:C103)</f>
        <v>82932.900000000009</v>
      </c>
      <c r="D97" s="15">
        <f>SUM(D98:D103)</f>
        <v>82870.8</v>
      </c>
      <c r="E97" s="15">
        <f t="shared" si="2"/>
        <v>99.925120187525081</v>
      </c>
      <c r="G97" s="8"/>
      <c r="H97" s="8"/>
      <c r="I97" s="8"/>
      <c r="J97" s="8"/>
      <c r="K97" s="8"/>
      <c r="L97" s="8"/>
      <c r="M97" s="8"/>
    </row>
    <row r="98" spans="1:13" ht="45.75" customHeight="1" x14ac:dyDescent="0.25">
      <c r="A98" s="10" t="s">
        <v>61</v>
      </c>
      <c r="B98" s="47" t="s">
        <v>62</v>
      </c>
      <c r="C98" s="16">
        <v>57444.7</v>
      </c>
      <c r="D98" s="16">
        <v>57444.7</v>
      </c>
      <c r="E98" s="16">
        <f t="shared" si="2"/>
        <v>100</v>
      </c>
      <c r="G98" s="25"/>
    </row>
    <row r="99" spans="1:13" s="5" customFormat="1" ht="31.5" customHeight="1" x14ac:dyDescent="0.25">
      <c r="A99" s="10" t="s">
        <v>39</v>
      </c>
      <c r="B99" s="14" t="s">
        <v>46</v>
      </c>
      <c r="C99" s="34">
        <v>14200</v>
      </c>
      <c r="D99" s="34">
        <v>14200</v>
      </c>
      <c r="E99" s="35">
        <f t="shared" si="2"/>
        <v>100</v>
      </c>
      <c r="G99" s="26"/>
      <c r="H99" s="26"/>
      <c r="I99" s="26"/>
      <c r="J99" s="26"/>
      <c r="K99" s="26"/>
      <c r="L99" s="26"/>
      <c r="M99" s="26"/>
    </row>
    <row r="100" spans="1:13" s="5" customFormat="1" ht="79.5" customHeight="1" x14ac:dyDescent="0.25">
      <c r="A100" s="10" t="s">
        <v>40</v>
      </c>
      <c r="B100" s="14" t="s">
        <v>10</v>
      </c>
      <c r="C100" s="34">
        <v>621.79999999999995</v>
      </c>
      <c r="D100" s="16">
        <v>559.70000000000005</v>
      </c>
      <c r="E100" s="35">
        <f t="shared" si="2"/>
        <v>90.012865873271167</v>
      </c>
      <c r="G100" s="26"/>
      <c r="H100" s="20"/>
      <c r="I100" s="26"/>
      <c r="J100" s="26"/>
      <c r="K100" s="26"/>
      <c r="L100" s="26"/>
      <c r="M100" s="26"/>
    </row>
    <row r="101" spans="1:13" ht="63" customHeight="1" x14ac:dyDescent="0.25">
      <c r="A101" s="10" t="s">
        <v>41</v>
      </c>
      <c r="B101" s="14" t="s">
        <v>47</v>
      </c>
      <c r="C101" s="34">
        <v>9404.1</v>
      </c>
      <c r="D101" s="35">
        <v>9404.1</v>
      </c>
      <c r="E101" s="35">
        <f t="shared" si="2"/>
        <v>100</v>
      </c>
    </row>
    <row r="102" spans="1:13" ht="45.95" customHeight="1" x14ac:dyDescent="0.25">
      <c r="A102" s="10" t="s">
        <v>42</v>
      </c>
      <c r="B102" s="14" t="s">
        <v>51</v>
      </c>
      <c r="C102" s="34">
        <v>3413.3</v>
      </c>
      <c r="D102" s="16">
        <v>3413.3</v>
      </c>
      <c r="E102" s="16">
        <f t="shared" si="2"/>
        <v>100</v>
      </c>
      <c r="G102" s="18" t="s">
        <v>34</v>
      </c>
      <c r="H102" s="18" t="s">
        <v>34</v>
      </c>
    </row>
    <row r="103" spans="1:13" ht="62.25" customHeight="1" x14ac:dyDescent="0.25">
      <c r="A103" s="10" t="s">
        <v>119</v>
      </c>
      <c r="B103" s="14" t="s">
        <v>36</v>
      </c>
      <c r="C103" s="16">
        <v>-2151</v>
      </c>
      <c r="D103" s="16">
        <v>-2151</v>
      </c>
      <c r="E103" s="16">
        <f>D103/C103*100</f>
        <v>100</v>
      </c>
    </row>
    <row r="104" spans="1:13" ht="16.5" customHeight="1" x14ac:dyDescent="0.25">
      <c r="A104" s="48"/>
      <c r="B104" s="13" t="s">
        <v>3</v>
      </c>
      <c r="C104" s="15">
        <f>SUM(C9+C14+C17+C25+C28+C30+C45+C53+C55+C57+C63+C71+C79+C82+C97)+C61+C59 +C20+C93</f>
        <v>279975.90000000002</v>
      </c>
      <c r="D104" s="15">
        <f>SUM(D9+D14+D17+D25+D28+D30+D45+D53+D55+D57+D63+D71+D79+D82+D97)+D61+D59 +D20+D93</f>
        <v>279020.3</v>
      </c>
      <c r="E104" s="15">
        <f t="shared" si="2"/>
        <v>99.658684908236722</v>
      </c>
    </row>
    <row r="105" spans="1:13" x14ac:dyDescent="0.25">
      <c r="C105" s="36"/>
    </row>
    <row r="106" spans="1:13" x14ac:dyDescent="0.25">
      <c r="C106" s="36"/>
    </row>
    <row r="107" spans="1:13" x14ac:dyDescent="0.25">
      <c r="C107" s="37" t="s">
        <v>34</v>
      </c>
      <c r="D107" s="37" t="s">
        <v>34</v>
      </c>
      <c r="E107" s="38"/>
    </row>
    <row r="108" spans="1:13" x14ac:dyDescent="0.25">
      <c r="C108" s="36"/>
    </row>
    <row r="109" spans="1:13" x14ac:dyDescent="0.25">
      <c r="C109" s="36"/>
    </row>
    <row r="110" spans="1:13" x14ac:dyDescent="0.25">
      <c r="C110" s="36"/>
    </row>
    <row r="111" spans="1:13" x14ac:dyDescent="0.25">
      <c r="C111" s="36"/>
      <c r="G111" s="22"/>
    </row>
    <row r="112" spans="1:13" x14ac:dyDescent="0.25">
      <c r="C112" s="36"/>
      <c r="G112" s="22"/>
    </row>
    <row r="113" spans="3:7" x14ac:dyDescent="0.25">
      <c r="C113" s="36"/>
      <c r="G113" s="22"/>
    </row>
    <row r="114" spans="3:7" x14ac:dyDescent="0.25">
      <c r="C114" s="36"/>
      <c r="G114" s="22"/>
    </row>
    <row r="115" spans="3:7" x14ac:dyDescent="0.25">
      <c r="C115" s="36"/>
      <c r="G115" s="22"/>
    </row>
    <row r="116" spans="3:7" x14ac:dyDescent="0.25">
      <c r="C116" s="36"/>
      <c r="G116" s="22"/>
    </row>
    <row r="117" spans="3:7" x14ac:dyDescent="0.25">
      <c r="C117" s="36"/>
    </row>
    <row r="118" spans="3:7" x14ac:dyDescent="0.25">
      <c r="C118" s="36"/>
    </row>
    <row r="119" spans="3:7" x14ac:dyDescent="0.25">
      <c r="C119" s="36"/>
    </row>
    <row r="120" spans="3:7" x14ac:dyDescent="0.25">
      <c r="C120" s="36"/>
    </row>
    <row r="121" spans="3:7" x14ac:dyDescent="0.25">
      <c r="C121" s="36"/>
    </row>
    <row r="122" spans="3:7" x14ac:dyDescent="0.25">
      <c r="C122" s="36"/>
    </row>
    <row r="123" spans="3:7" x14ac:dyDescent="0.25">
      <c r="C123" s="36"/>
    </row>
    <row r="124" spans="3:7" x14ac:dyDescent="0.25">
      <c r="C124" s="36"/>
    </row>
    <row r="125" spans="3:7" x14ac:dyDescent="0.25">
      <c r="C125" s="36"/>
    </row>
    <row r="126" spans="3:7" x14ac:dyDescent="0.25">
      <c r="C126" s="36"/>
    </row>
    <row r="127" spans="3:7" x14ac:dyDescent="0.25">
      <c r="C127" s="36"/>
    </row>
    <row r="128" spans="3:7" x14ac:dyDescent="0.25">
      <c r="C128" s="36"/>
    </row>
    <row r="129" spans="3:3" x14ac:dyDescent="0.25">
      <c r="C129" s="36"/>
    </row>
    <row r="130" spans="3:3" x14ac:dyDescent="0.25">
      <c r="C130" s="36"/>
    </row>
    <row r="131" spans="3:3" x14ac:dyDescent="0.25">
      <c r="C131" s="36"/>
    </row>
    <row r="132" spans="3:3" x14ac:dyDescent="0.25">
      <c r="C132" s="36"/>
    </row>
    <row r="133" spans="3:3" x14ac:dyDescent="0.25">
      <c r="C133" s="36"/>
    </row>
    <row r="134" spans="3:3" x14ac:dyDescent="0.25">
      <c r="C134" s="36"/>
    </row>
    <row r="135" spans="3:3" x14ac:dyDescent="0.25">
      <c r="C135" s="36"/>
    </row>
    <row r="136" spans="3:3" x14ac:dyDescent="0.25">
      <c r="C136" s="36"/>
    </row>
    <row r="137" spans="3:3" x14ac:dyDescent="0.25">
      <c r="C137" s="36"/>
    </row>
    <row r="138" spans="3:3" x14ac:dyDescent="0.25">
      <c r="C138" s="36"/>
    </row>
    <row r="139" spans="3:3" x14ac:dyDescent="0.25">
      <c r="C139" s="36"/>
    </row>
    <row r="140" spans="3:3" x14ac:dyDescent="0.25">
      <c r="C140" s="36"/>
    </row>
    <row r="141" spans="3:3" x14ac:dyDescent="0.25">
      <c r="C141" s="36"/>
    </row>
    <row r="142" spans="3:3" x14ac:dyDescent="0.25">
      <c r="C142" s="36"/>
    </row>
    <row r="143" spans="3:3" x14ac:dyDescent="0.25">
      <c r="C143" s="36"/>
    </row>
    <row r="144" spans="3:3" x14ac:dyDescent="0.25">
      <c r="C144" s="36"/>
    </row>
    <row r="145" spans="3:3" x14ac:dyDescent="0.25">
      <c r="C145" s="36"/>
    </row>
    <row r="146" spans="3:3" x14ac:dyDescent="0.25">
      <c r="C146" s="36"/>
    </row>
    <row r="147" spans="3:3" x14ac:dyDescent="0.25">
      <c r="C147" s="36"/>
    </row>
    <row r="148" spans="3:3" x14ac:dyDescent="0.25">
      <c r="C148" s="36"/>
    </row>
    <row r="149" spans="3:3" x14ac:dyDescent="0.25">
      <c r="C149" s="36"/>
    </row>
    <row r="150" spans="3:3" x14ac:dyDescent="0.25">
      <c r="C150" s="36"/>
    </row>
    <row r="151" spans="3:3" x14ac:dyDescent="0.25">
      <c r="C151" s="36"/>
    </row>
    <row r="152" spans="3:3" x14ac:dyDescent="0.25">
      <c r="C152" s="36"/>
    </row>
    <row r="153" spans="3:3" x14ac:dyDescent="0.25">
      <c r="C153" s="36"/>
    </row>
    <row r="154" spans="3:3" x14ac:dyDescent="0.25">
      <c r="C154" s="36"/>
    </row>
    <row r="155" spans="3:3" x14ac:dyDescent="0.25">
      <c r="C155" s="36"/>
    </row>
    <row r="156" spans="3:3" x14ac:dyDescent="0.25">
      <c r="C156" s="36"/>
    </row>
    <row r="157" spans="3:3" x14ac:dyDescent="0.25">
      <c r="C157" s="36"/>
    </row>
    <row r="158" spans="3:3" x14ac:dyDescent="0.25">
      <c r="C158" s="36"/>
    </row>
    <row r="159" spans="3:3" x14ac:dyDescent="0.25">
      <c r="C159" s="36"/>
    </row>
    <row r="160" spans="3:3" x14ac:dyDescent="0.25">
      <c r="C160" s="36"/>
    </row>
    <row r="161" spans="3:3" x14ac:dyDescent="0.25">
      <c r="C161" s="36"/>
    </row>
    <row r="162" spans="3:3" x14ac:dyDescent="0.25">
      <c r="C162" s="36"/>
    </row>
    <row r="163" spans="3:3" x14ac:dyDescent="0.25">
      <c r="C163" s="36"/>
    </row>
    <row r="164" spans="3:3" x14ac:dyDescent="0.25">
      <c r="C164" s="36"/>
    </row>
    <row r="165" spans="3:3" x14ac:dyDescent="0.25">
      <c r="C165" s="36"/>
    </row>
  </sheetData>
  <mergeCells count="2">
    <mergeCell ref="A6:C6"/>
    <mergeCell ref="A5:E5"/>
  </mergeCells>
  <phoneticPr fontId="0" type="noConversion"/>
  <pageMargins left="0.55118110236220474" right="0" top="0.55118110236220474" bottom="0.39370078740157483" header="0.43307086614173229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</dc:creator>
  <cp:lastModifiedBy>Татьяна В. Григоренко</cp:lastModifiedBy>
  <cp:lastPrinted>2015-04-30T04:54:55Z</cp:lastPrinted>
  <dcterms:created xsi:type="dcterms:W3CDTF">2004-09-11T05:05:19Z</dcterms:created>
  <dcterms:modified xsi:type="dcterms:W3CDTF">2015-04-30T04:55:08Z</dcterms:modified>
</cp:coreProperties>
</file>