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1635" yWindow="2145" windowWidth="11820" windowHeight="6645"/>
  </bookViews>
  <sheets>
    <sheet name="Доходы" sheetId="1" r:id="rId1"/>
  </sheets>
  <definedNames>
    <definedName name="_xlnm.Print_Titles" localSheetId="0">Доходы!$12:$12</definedName>
    <definedName name="_xlnm.Print_Area" localSheetId="0">Доходы!$A$1:$E$108</definedName>
  </definedNames>
  <calcPr calcId="124519"/>
</workbook>
</file>

<file path=xl/calcChain.xml><?xml version="1.0" encoding="utf-8"?>
<calcChain xmlns="http://schemas.openxmlformats.org/spreadsheetml/2006/main">
  <c r="E96" i="1"/>
  <c r="C67"/>
  <c r="E64"/>
  <c r="D63"/>
  <c r="C63"/>
  <c r="E53"/>
  <c r="D50"/>
  <c r="C50"/>
  <c r="C37"/>
  <c r="D35"/>
  <c r="C35"/>
  <c r="E29"/>
  <c r="E28"/>
  <c r="E27"/>
  <c r="D26"/>
  <c r="C26"/>
  <c r="C19"/>
  <c r="D19"/>
  <c r="E21"/>
  <c r="D85"/>
  <c r="D83"/>
  <c r="C83"/>
  <c r="C76"/>
  <c r="E78"/>
  <c r="E68"/>
  <c r="E24"/>
  <c r="C13"/>
  <c r="D13"/>
  <c r="E18"/>
  <c r="D37"/>
  <c r="E97"/>
  <c r="E52"/>
  <c r="E51"/>
  <c r="C23"/>
  <c r="C31"/>
  <c r="E66"/>
  <c r="D98"/>
  <c r="C98"/>
  <c r="C88"/>
  <c r="D88"/>
  <c r="C85"/>
  <c r="D67"/>
  <c r="E73"/>
  <c r="D31"/>
  <c r="E32"/>
  <c r="E34"/>
  <c r="D23"/>
  <c r="E77"/>
  <c r="D54"/>
  <c r="C54"/>
  <c r="D76"/>
  <c r="E55"/>
  <c r="E43"/>
  <c r="E84"/>
  <c r="E70"/>
  <c r="E62"/>
  <c r="C61"/>
  <c r="C65"/>
  <c r="D65"/>
  <c r="D61"/>
  <c r="E42"/>
  <c r="E41"/>
  <c r="E16"/>
  <c r="E15"/>
  <c r="E14"/>
  <c r="E38"/>
  <c r="E100"/>
  <c r="E86"/>
  <c r="E74"/>
  <c r="E22"/>
  <c r="E17"/>
  <c r="E20"/>
  <c r="E25"/>
  <c r="E33"/>
  <c r="E36"/>
  <c r="E40"/>
  <c r="E44"/>
  <c r="E45"/>
  <c r="E46"/>
  <c r="E47"/>
  <c r="E48"/>
  <c r="E49"/>
  <c r="E56"/>
  <c r="C57"/>
  <c r="D57"/>
  <c r="E58"/>
  <c r="C59"/>
  <c r="D59"/>
  <c r="E60"/>
  <c r="E69"/>
  <c r="E71"/>
  <c r="E72"/>
  <c r="E75"/>
  <c r="E79"/>
  <c r="E80"/>
  <c r="E81"/>
  <c r="E82"/>
  <c r="E87"/>
  <c r="E90"/>
  <c r="E91"/>
  <c r="E92"/>
  <c r="E93"/>
  <c r="E94"/>
  <c r="E95"/>
  <c r="E99"/>
  <c r="E101"/>
  <c r="E102"/>
  <c r="E103"/>
  <c r="E104"/>
  <c r="E105"/>
  <c r="E39"/>
  <c r="C106" l="1"/>
  <c r="D106"/>
  <c r="E63"/>
  <c r="E26"/>
  <c r="E65"/>
  <c r="E23"/>
  <c r="E19"/>
  <c r="E54"/>
  <c r="E31"/>
  <c r="E98"/>
  <c r="E76"/>
  <c r="E59"/>
  <c r="E57"/>
  <c r="E83"/>
  <c r="E50"/>
  <c r="E35"/>
  <c r="E61"/>
  <c r="E85"/>
  <c r="E67"/>
  <c r="E88"/>
  <c r="E37"/>
  <c r="E13"/>
  <c r="E106" l="1"/>
</calcChain>
</file>

<file path=xl/sharedStrings.xml><?xml version="1.0" encoding="utf-8"?>
<sst xmlns="http://schemas.openxmlformats.org/spreadsheetml/2006/main" count="207" uniqueCount="178">
  <si>
    <t>МКУ "Агентство по управлению муниципальным имуществом и размещению муниципального заказа"</t>
  </si>
  <si>
    <t>МКУ "Архив"</t>
  </si>
  <si>
    <t>Коды бюджетной  классификации РФ</t>
  </si>
  <si>
    <t>Единый налог на вмененный доход для отдельных видов деятельности</t>
  </si>
  <si>
    <t>ВСЕГО ДОХОДОВ:</t>
  </si>
  <si>
    <t xml:space="preserve">182 1 08 03010 01 0000 110 </t>
  </si>
  <si>
    <t>182 1 01 02020 01 0000 110</t>
  </si>
  <si>
    <t>% исп.</t>
  </si>
  <si>
    <t>182 1 01 02030 01 0000 110</t>
  </si>
  <si>
    <t>Единый сельскохозяйственный налог</t>
  </si>
  <si>
    <t>905 1 11 05035 05 0000 120</t>
  </si>
  <si>
    <t xml:space="preserve">Субвенции бюджетам муниципальных районов на осуществление полномочий по первичному воинскому учету на территориях, где отсутствуют военные комиссариаты </t>
  </si>
  <si>
    <t>081 0 00 00000 00 0000 000</t>
  </si>
  <si>
    <t>Денежные взыскания (штрафы) за нарушение законодательства об охране и использовании животного мира</t>
  </si>
  <si>
    <t>Прочие поступления от денежных взысканий (штрафов) и иных сумм в возмещение ущерба, зачисляемые в бюджеты муниципальных районов</t>
  </si>
  <si>
    <t>141 0 00 00000 00 0000 000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</si>
  <si>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</si>
  <si>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182 0 00 00000 00 0000 000</t>
  </si>
  <si>
    <t>188 0 00 00000 00 0000 000</t>
  </si>
  <si>
    <t>192 0 00 00000 00 0000 000</t>
  </si>
  <si>
    <t>810 0 00 00000 00 0000 000</t>
  </si>
  <si>
    <t>Администрация Колпашевского района</t>
  </si>
  <si>
    <t>901 0 00 00000 00 0000 000</t>
  </si>
  <si>
    <t>902 0 00 00000 00 0000 000</t>
  </si>
  <si>
    <t>904 0 00 00000 00 0000 000</t>
  </si>
  <si>
    <t>905 0 00 00000 00 0000 000</t>
  </si>
  <si>
    <t>Управление финансов и экономической политики Администрации Колпашевского района</t>
  </si>
  <si>
    <t>992 0 00 00000 00 0000 000</t>
  </si>
  <si>
    <t>901 2 02 03024 05 0000 151</t>
  </si>
  <si>
    <t>Управление образования Администрации Колпашевского района</t>
  </si>
  <si>
    <t>Департамент природных ресурсов и охраны окружающей среды Томской области</t>
  </si>
  <si>
    <t xml:space="preserve">Наименование администратора доходов </t>
  </si>
  <si>
    <t>Денежные взыскания (штрафы) за нарушение земельного законодательства</t>
  </si>
  <si>
    <t>177 0 00 00000 00 0000 000</t>
  </si>
  <si>
    <t xml:space="preserve">Денежные взыскания (штрафы) за административные правонарушения в области налогов и сборов, предусмотренные Кодексом РФ "Об административных правонарушениях" </t>
  </si>
  <si>
    <t>076 0 00 00000 00 0000 000</t>
  </si>
  <si>
    <t>321 0 00 00000 00 0000 000</t>
  </si>
  <si>
    <t>905 1 11 09045 05 0000 120</t>
  </si>
  <si>
    <t xml:space="preserve"> </t>
  </si>
  <si>
    <t>048 0 00 00000 00 0000 000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</si>
  <si>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</si>
  <si>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902 2 02 03024 05 0000 151</t>
  </si>
  <si>
    <t>902 2 02 04999 05 0000 151</t>
  </si>
  <si>
    <t>992 2 02 02999 05 0000 151</t>
  </si>
  <si>
    <t>992 2 02 03015 05 0000 151</t>
  </si>
  <si>
    <t>992 2 02 03024 05 0000 151</t>
  </si>
  <si>
    <t>992 2 02 04999 05 0000 151</t>
  </si>
  <si>
    <t>901 2 02 02999 05 0000 151</t>
  </si>
  <si>
    <t>Плата за размещение отходов производства и потребления</t>
  </si>
  <si>
    <t>182 1 01 02010 01 0000 110</t>
  </si>
  <si>
    <t>Прочие доходы от компенсации затрат бюджетов муниципальных районов</t>
  </si>
  <si>
    <t>Прочие субсидии бюджетам муниципальных районов</t>
  </si>
  <si>
    <t>Субвенции бюджетам муниципальных районов на выполнение передаваемых полномочий субъектов Российской Федерации</t>
  </si>
  <si>
    <t xml:space="preserve">Прочие доходы от оказания платных услуг (работ) получателями средств бюджетов муниципальных районов  </t>
  </si>
  <si>
    <t>902 2 02 02999 05 0000 151</t>
  </si>
  <si>
    <t xml:space="preserve">Прочие субсидии бюджетам муниципальных районов </t>
  </si>
  <si>
    <t xml:space="preserve">Прочие межбюджетные трансферты, передаваемые бюджетам муниципальных районов  </t>
  </si>
  <si>
    <t>905 111 05013 10 0000 120</t>
  </si>
  <si>
    <t>Доходы, получаемые в виде арендной платы  за земельные участки, государственная собственность на которые не разграничена и которые расположены в границах поселений, а также средства от продажи права на заключение договоров аренды указанных земельных участков</t>
  </si>
  <si>
    <t>905 111 05025 05 0000 120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</si>
  <si>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</si>
  <si>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 xml:space="preserve"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  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</si>
  <si>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</si>
  <si>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905 1 14 02053 05 0000 410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</si>
  <si>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 муниципальных унитарных предприятий, в том числе казенных), в части реализации основных средств по указанному имуществу</t>
  </si>
  <si>
    <t>905 1 14 06013 10 0000 430</t>
  </si>
  <si>
    <t>Доходы от продажи земельных участков,  государственная  собственность на которые не разграничена и которые расположены в границах поселений</t>
  </si>
  <si>
    <t>992 2 02 01001 05 0000 151</t>
  </si>
  <si>
    <t>Дотации бюджетам муниципальных районов на выравнивание  бюджетной обеспеченности</t>
  </si>
  <si>
    <t>992 2 02 01003 05 0000 151</t>
  </si>
  <si>
    <t>Дотации бюджетам муниципальных районов на поддержку мер по обеспечению сбалансированности бюджетов</t>
  </si>
  <si>
    <t>Управление Федеральной службы по  надзору в сфере природопользования по Томской области</t>
  </si>
  <si>
    <t>Управление Федеральной миграционной службы по Томской области</t>
  </si>
  <si>
    <t xml:space="preserve">Управление Федеральной службы государственной регистрации, кадастра и картографии по Томской области </t>
  </si>
  <si>
    <t>Государственная пошлина по делам, рассматриваемым в судах общей юрисдикции, мировыми судьями (за исключением  Верховного Суда Российской Федерации)</t>
  </si>
  <si>
    <t>Плата за выбросы загрязняющих веществ в атмосферный воздух стационарными объектами</t>
  </si>
  <si>
    <t>Плата за выбросы загрязняющих веществ в атмосферный воздух передвижными объектами</t>
  </si>
  <si>
    <t>Плата за сбросы загрязняющих веществ в водные объекты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</si>
  <si>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</si>
  <si>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182 1 05 01050 01 0000 110</t>
  </si>
  <si>
    <t>182 1 05 03010 01 0000 110</t>
  </si>
  <si>
    <t>Денежные взыскания (штрафы) за нарушение законодательства о применении контрольно-кассовой техники при осуществлении наличных денежных расчетов и (или) расчетов с использованием платежных карт</t>
  </si>
  <si>
    <t>Денежные взыскания (штрафы) за нарушение законодательства РФ об административных правонарушениях, предусмотренные статьей 20.25 Кодекса РФ об административных правонарушениях</t>
  </si>
  <si>
    <t xml:space="preserve">Прочие денежные взыскания (штрафы) за правонарушения в области дорожного движения </t>
  </si>
  <si>
    <t>818 0 00 00000 00 0000 000</t>
  </si>
  <si>
    <t>836 0 00 00000 00 0000 000</t>
  </si>
  <si>
    <t>901 2 02 03020 05 0000 151</t>
  </si>
  <si>
    <t>Субвенции бюджетам муниципальных районов на выплату единовременного пособия при всех формах устройства детей, лишенных родительского попечения, в семью</t>
  </si>
  <si>
    <t>903 0 00 00000 00 0000 000</t>
  </si>
  <si>
    <t>903 2 02 04014 05 0000 000</t>
  </si>
  <si>
    <t xml:space="preserve">Прочие 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</t>
  </si>
  <si>
    <t>Счетная палата Колпашевского района</t>
  </si>
  <si>
    <t>Управление ветеринарии Томской области</t>
  </si>
  <si>
    <t>Минимальный налог, зачисляемый в бюджеты субъектов Российской Федерации</t>
  </si>
  <si>
    <t>182 1 16 03010 01 0000 140</t>
  </si>
  <si>
    <t>182 1 16 03030 01 0000 140</t>
  </si>
  <si>
    <t>182 1 16 06000 01 0000 140</t>
  </si>
  <si>
    <t>192 1 16 43000 01 0000 140</t>
  </si>
  <si>
    <t>192 1 16 90050 05 0000 140</t>
  </si>
  <si>
    <t>810 1 16 90050 05 0000 140</t>
  </si>
  <si>
    <t>818 1 16 90050 05 0000 140</t>
  </si>
  <si>
    <t xml:space="preserve">Инспекция государственного технического надзора Томской области </t>
  </si>
  <si>
    <t>836 1 16 90050 05 0000 140</t>
  </si>
  <si>
    <t>901 1 13 02995 05 0000 130</t>
  </si>
  <si>
    <t>901 2 02 04999 05 0000 151</t>
  </si>
  <si>
    <t>901 2 19 05000 05 0000 151</t>
  </si>
  <si>
    <t>902 1 13 01995 05 0000 130</t>
  </si>
  <si>
    <t>902 2 19 05000 05 0000 151</t>
  </si>
  <si>
    <r>
  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осуществляется в соответствии со статьями 227, 227</t>
    </r>
    <r>
      <rPr>
        <sz val="12"/>
        <rFont val="Times New Roman"/>
        <family val="1"/>
        <charset val="204"/>
      </rPr>
      <t>¹</t>
    </r>
    <r>
      <rPr>
        <sz val="12"/>
        <rFont val="Times New Roman CYR"/>
        <family val="1"/>
        <charset val="204"/>
      </rPr>
      <t xml:space="preserve"> и 228 Налогового кодекса Российской Федерации</t>
    </r>
  </si>
  <si>
    <t>141 1 16 25050 01 0000 140</t>
  </si>
  <si>
    <t>Денежные взыскания (штрафы) за нарушение законодательства в области охраны окружающей среды</t>
  </si>
  <si>
    <t>141 1 16 90050 05 0000 140</t>
  </si>
  <si>
    <t>Субвенции бюджетам муниципальных районов на 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</si>
  <si>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901 2 02 03119 05 0000 151</t>
  </si>
  <si>
    <t>902 1 13 02995 05 0000 130</t>
  </si>
  <si>
    <t>905 1 08 07150 01 0000 110</t>
  </si>
  <si>
    <t>Государственная пошлина за выдачу разрешения на установку рекламной конструкции</t>
  </si>
  <si>
    <t xml:space="preserve">Управление Федеральной налоговой службы России по Томской области  </t>
  </si>
  <si>
    <t>Верхнеобское территориальное управление Федерального агентства по рыболовству</t>
  </si>
  <si>
    <t>Управление Федеральной службы по ветеринарному и фитосанитарному надзору по Томской области (Россельхознадзор)</t>
  </si>
  <si>
    <t>Субвенции бюджетам муниципальных районов на содержание ребёнка в семье опекуна и приёмной семье, а также вознаграждение, причитающееся приёмному родителю</t>
  </si>
  <si>
    <t>048 1 12 01010 01 0000 120</t>
  </si>
  <si>
    <t>048 1 12 01020 01 0000 120</t>
  </si>
  <si>
    <t>048 1 12 01030 01 0000 120</t>
  </si>
  <si>
    <t>048 1 12 01040 01 0000 120</t>
  </si>
  <si>
    <t>048 1 16 90050 05 0000 140</t>
  </si>
  <si>
    <t>076 1 16 25030 01 0000 140</t>
  </si>
  <si>
    <t>076 1 16 90050 05 0000 140</t>
  </si>
  <si>
    <t>081 1 16 43000 01 0000 140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</si>
  <si>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</si>
  <si>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>081 1 16 90050 05 0000 140</t>
  </si>
  <si>
    <t>141 1 16 28000 01 0000 140</t>
  </si>
  <si>
    <t>177 1 16 90050 05 0000 140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</si>
  <si>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</si>
  <si>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r>
      <t xml:space="preserve">Денежные взыскания (штрафы) за нарушение законодательства о налогах и сборах, предусмотренные статьями 116, 118, пунктом 2 статьи 119, статьей </t>
    </r>
    <r>
      <rPr>
        <sz val="12"/>
        <rFont val="Times New Roman"/>
        <family val="1"/>
        <charset val="204"/>
      </rPr>
      <t>119¹</t>
    </r>
    <r>
      <rPr>
        <sz val="12"/>
        <rFont val="Times New Roman CYR"/>
        <family val="1"/>
        <charset val="204"/>
      </rPr>
      <t>, пунктами 1 и 2 статьи 120, статьями 125, 126, 128, 129, 129¹,  статьями 129.4,132, 133, 134, 135, 135¹ и 135</t>
    </r>
    <r>
      <rPr>
        <sz val="12"/>
        <rFont val="Times New Roman"/>
        <family val="1"/>
        <charset val="204"/>
      </rPr>
      <t>²</t>
    </r>
    <r>
      <rPr>
        <sz val="12"/>
        <rFont val="Times New Roman CYR"/>
        <family val="1"/>
        <charset val="204"/>
      </rPr>
      <t xml:space="preserve"> НК Р штрафы, взыскание которых осуществляется на основании ранее действовавшей статьи 117 Налогового кодекса Российской Федерации </t>
    </r>
  </si>
  <si>
    <t>188 1 16 30030 01 0000 140</t>
  </si>
  <si>
    <t>188 1 16 43000 01 0000 140</t>
  </si>
  <si>
    <t>188 1 16 90050 05 0000 140</t>
  </si>
  <si>
    <t>321 1 16 25060 01 0000 140</t>
  </si>
  <si>
    <t>Прочие межбюджетные трансферты, передаваемые бюджетам муниципальных районов</t>
  </si>
  <si>
    <t>904 2 02 03024 05 0000 151</t>
  </si>
  <si>
    <t>905 1 16 90050 05 0000 140</t>
  </si>
  <si>
    <t>992 2 19 05000 05 0000 151</t>
  </si>
  <si>
    <t>901 2 02 03027 05 0000 151</t>
  </si>
  <si>
    <t xml:space="preserve">Управление Федеральной службы по надзору в сфере защиты прав потребителей и благополучия человека по Томской области </t>
  </si>
  <si>
    <t>Главное управление МЧС России по Томской области</t>
  </si>
  <si>
    <t>Управление Министерства внутренних дел РФ по Томской области</t>
  </si>
  <si>
    <t>076 1 16 43000 01 0000 140</t>
  </si>
  <si>
    <t>100 0 00 00000 00 0000 000</t>
  </si>
  <si>
    <t>Управление Федерального казначейства по Томской области</t>
  </si>
  <si>
    <t>Доходы от уплаты акцизов на дизельное топливо, зачисляемые в консолидированные бюджеты субъектов Российской Федерации</t>
  </si>
  <si>
    <t>100 1 03 02230 01 0000 110</t>
  </si>
  <si>
    <t>Доходы от уплаты акцизов на моторные масла для дизельных и (или) карбюраторных (инжекторных) двигателей, зачисляемые в консолидированные бюджеты субъектов Российской Федерации</t>
  </si>
  <si>
    <t>Доходы от уплаты акцизов на автомобильный бензин, производимый на территории Российской Федерации, зачисляемые в консолидированные бюджеты субъектов Российской Федерации</t>
  </si>
  <si>
    <t>Доходы от уплаты акцизов на прямогонный бензин, производимый на территории Российской Федерации, зачисляемые в консолидированные бюджеты субъектов Российской Федерации</t>
  </si>
  <si>
    <t>100 1 03 02240 01 0000 110</t>
  </si>
  <si>
    <t>100 1 03 02250 01 0000 110</t>
  </si>
  <si>
    <t>100 1 03 02260 01 0000 110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</si>
  <si>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</si>
  <si>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Налог, взимаемый с налогоплательщиков, выбравших в качестве объекта налогообложения  доходы</t>
  </si>
  <si>
    <t>182 1 05 01020 01 0000 110</t>
  </si>
  <si>
    <t>182 1 05 02000 02 0000 110</t>
  </si>
  <si>
    <t>182 1 05 01010 01 0000 110</t>
  </si>
  <si>
    <t>Главная инспекция государственного строительного надзора Томской области</t>
  </si>
  <si>
    <t>820 0 00 00000 00 0000 000</t>
  </si>
  <si>
    <t>820 1 16 90050 05 0000 140</t>
  </si>
  <si>
    <t>905 1 14 06025 05 0000 430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</si>
  <si>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</si>
  <si>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Колпашевского района</t>
  </si>
  <si>
    <t>Приложение 1</t>
  </si>
  <si>
    <t xml:space="preserve">Отчет об исполнении бюджета </t>
  </si>
  <si>
    <t xml:space="preserve">муниципального образования "Колпашевский район" </t>
  </si>
  <si>
    <t>по кодам классификации доходов бюджета за I квартал 2014 года</t>
  </si>
  <si>
    <t>(тыс.рублей)</t>
  </si>
  <si>
    <t xml:space="preserve">План на 01.04.14г. </t>
  </si>
  <si>
    <t>Исполн. на 01.04.14г.</t>
  </si>
  <si>
    <t>к распоряжению Администрации</t>
  </si>
  <si>
    <t>от 08.05.2014 № 284</t>
  </si>
</sst>
</file>

<file path=xl/styles.xml><?xml version="1.0" encoding="utf-8"?>
<styleSheet xmlns="http://schemas.openxmlformats.org/spreadsheetml/2006/main">
  <numFmts count="4">
    <numFmt numFmtId="164" formatCode="#,##0.0"/>
    <numFmt numFmtId="165" formatCode="0.000"/>
    <numFmt numFmtId="166" formatCode="0.0"/>
    <numFmt numFmtId="167" formatCode="000000"/>
  </numFmts>
  <fonts count="14">
    <font>
      <sz val="10"/>
      <name val="Arial Cyr"/>
      <charset val="204"/>
    </font>
    <font>
      <b/>
      <sz val="12"/>
      <name val="Times New Roman Cyr"/>
      <family val="1"/>
      <charset val="204"/>
    </font>
    <font>
      <b/>
      <sz val="12"/>
      <name val="Arial Cyr"/>
      <family val="2"/>
      <charset val="204"/>
    </font>
    <font>
      <i/>
      <sz val="10"/>
      <name val="Times New Roman CYR"/>
      <family val="1"/>
      <charset val="204"/>
    </font>
    <font>
      <sz val="12"/>
      <name val="Times New Roman CYR"/>
      <family val="1"/>
      <charset val="204"/>
    </font>
    <font>
      <sz val="12"/>
      <name val="Arial Cyr"/>
      <charset val="204"/>
    </font>
    <font>
      <b/>
      <sz val="14"/>
      <name val="Arial Cyr"/>
      <charset val="204"/>
    </font>
    <font>
      <b/>
      <sz val="14"/>
      <name val="Times New Roman CYR"/>
      <family val="1"/>
      <charset val="204"/>
    </font>
    <font>
      <sz val="10"/>
      <name val="Arial Cyr"/>
      <family val="2"/>
      <charset val="204"/>
    </font>
    <font>
      <sz val="12"/>
      <name val="Times New Roman CYR"/>
      <charset val="204"/>
    </font>
    <font>
      <b/>
      <sz val="12"/>
      <name val="Times New Roman CYR"/>
      <charset val="204"/>
    </font>
    <font>
      <b/>
      <sz val="12"/>
      <name val="Arial Cyr"/>
      <charset val="204"/>
    </font>
    <font>
      <sz val="12"/>
      <name val="Times New Roman"/>
      <family val="1"/>
      <charset val="204"/>
    </font>
    <font>
      <sz val="10"/>
      <name val="Times New Roman CYR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5" fillId="0" borderId="0" xfId="0" applyFont="1"/>
    <xf numFmtId="0" fontId="4" fillId="0" borderId="0" xfId="0" applyFont="1"/>
    <xf numFmtId="0" fontId="2" fillId="0" borderId="0" xfId="0" applyFont="1"/>
    <xf numFmtId="0" fontId="6" fillId="0" borderId="0" xfId="0" applyFont="1"/>
    <xf numFmtId="0" fontId="5" fillId="0" borderId="0" xfId="0" applyFont="1" applyAlignment="1"/>
    <xf numFmtId="0" fontId="5" fillId="0" borderId="0" xfId="0" applyFont="1" applyAlignment="1">
      <alignment horizontal="left"/>
    </xf>
    <xf numFmtId="166" fontId="1" fillId="2" borderId="0" xfId="0" applyNumberFormat="1" applyFont="1" applyFill="1" applyBorder="1"/>
    <xf numFmtId="0" fontId="2" fillId="2" borderId="0" xfId="0" applyFont="1" applyFill="1"/>
    <xf numFmtId="49" fontId="4" fillId="2" borderId="1" xfId="0" applyNumberFormat="1" applyFont="1" applyFill="1" applyBorder="1" applyAlignment="1">
      <alignment horizontal="justify" vertical="top" wrapText="1"/>
    </xf>
    <xf numFmtId="1" fontId="4" fillId="2" borderId="1" xfId="0" applyNumberFormat="1" applyFont="1" applyFill="1" applyBorder="1" applyAlignment="1">
      <alignment horizontal="center" vertical="top"/>
    </xf>
    <xf numFmtId="0" fontId="11" fillId="0" borderId="0" xfId="0" applyFont="1"/>
    <xf numFmtId="1" fontId="1" fillId="2" borderId="1" xfId="0" applyNumberFormat="1" applyFont="1" applyFill="1" applyBorder="1" applyAlignment="1">
      <alignment horizontal="center" vertical="top"/>
    </xf>
    <xf numFmtId="49" fontId="1" fillId="2" borderId="1" xfId="0" applyNumberFormat="1" applyFont="1" applyFill="1" applyBorder="1" applyAlignment="1">
      <alignment horizontal="justify" vertical="top" wrapText="1"/>
    </xf>
    <xf numFmtId="0" fontId="4" fillId="2" borderId="1" xfId="0" applyFont="1" applyFill="1" applyBorder="1" applyAlignment="1">
      <alignment horizontal="justify" vertical="top" wrapText="1"/>
    </xf>
    <xf numFmtId="164" fontId="1" fillId="2" borderId="1" xfId="0" applyNumberFormat="1" applyFont="1" applyFill="1" applyBorder="1" applyAlignment="1">
      <alignment horizontal="right"/>
    </xf>
    <xf numFmtId="164" fontId="4" fillId="2" borderId="1" xfId="0" applyNumberFormat="1" applyFont="1" applyFill="1" applyBorder="1" applyAlignment="1">
      <alignment horizontal="right"/>
    </xf>
    <xf numFmtId="49" fontId="10" fillId="2" borderId="1" xfId="0" applyNumberFormat="1" applyFont="1" applyFill="1" applyBorder="1" applyAlignment="1">
      <alignment horizontal="justify" vertical="top" wrapText="1"/>
    </xf>
    <xf numFmtId="0" fontId="5" fillId="2" borderId="0" xfId="0" applyFont="1" applyFill="1"/>
    <xf numFmtId="0" fontId="6" fillId="2" borderId="0" xfId="0" applyFont="1" applyFill="1"/>
    <xf numFmtId="0" fontId="5" fillId="2" borderId="0" xfId="0" applyFont="1" applyFill="1" applyAlignment="1">
      <alignment horizontal="left"/>
    </xf>
    <xf numFmtId="164" fontId="5" fillId="2" borderId="0" xfId="0" applyNumberFormat="1" applyFont="1" applyFill="1"/>
    <xf numFmtId="166" fontId="5" fillId="2" borderId="0" xfId="0" applyNumberFormat="1" applyFont="1" applyFill="1"/>
    <xf numFmtId="164" fontId="2" fillId="2" borderId="0" xfId="0" applyNumberFormat="1" applyFont="1" applyFill="1"/>
    <xf numFmtId="0" fontId="4" fillId="2" borderId="0" xfId="0" applyFont="1" applyFill="1"/>
    <xf numFmtId="3" fontId="4" fillId="2" borderId="0" xfId="0" applyNumberFormat="1" applyFont="1" applyFill="1" applyBorder="1" applyAlignment="1"/>
    <xf numFmtId="0" fontId="5" fillId="2" borderId="0" xfId="0" applyFont="1" applyFill="1" applyAlignment="1"/>
    <xf numFmtId="0" fontId="4" fillId="2" borderId="0" xfId="0" applyFont="1" applyFill="1" applyAlignment="1">
      <alignment horizontal="center"/>
    </xf>
    <xf numFmtId="0" fontId="3" fillId="2" borderId="1" xfId="0" applyFont="1" applyFill="1" applyBorder="1" applyAlignment="1">
      <alignment horizontal="center" vertical="top" wrapText="1"/>
    </xf>
    <xf numFmtId="164" fontId="1" fillId="2" borderId="1" xfId="0" applyNumberFormat="1" applyFont="1" applyFill="1" applyBorder="1" applyAlignment="1">
      <alignment horizontal="right" wrapText="1"/>
    </xf>
    <xf numFmtId="164" fontId="4" fillId="2" borderId="1" xfId="0" applyNumberFormat="1" applyFont="1" applyFill="1" applyBorder="1" applyAlignment="1">
      <alignment horizontal="right" wrapText="1"/>
    </xf>
    <xf numFmtId="164" fontId="9" fillId="2" borderId="1" xfId="0" applyNumberFormat="1" applyFont="1" applyFill="1" applyBorder="1" applyAlignment="1">
      <alignment horizontal="right"/>
    </xf>
    <xf numFmtId="164" fontId="10" fillId="2" borderId="1" xfId="0" applyNumberFormat="1" applyFont="1" applyFill="1" applyBorder="1" applyAlignment="1">
      <alignment horizontal="right"/>
    </xf>
    <xf numFmtId="164" fontId="4" fillId="2" borderId="1" xfId="0" applyNumberFormat="1" applyFont="1" applyFill="1" applyBorder="1" applyAlignment="1"/>
    <xf numFmtId="164" fontId="4" fillId="2" borderId="1" xfId="0" applyNumberFormat="1" applyFont="1" applyFill="1" applyBorder="1"/>
    <xf numFmtId="3" fontId="4" fillId="2" borderId="0" xfId="0" applyNumberFormat="1" applyFont="1" applyFill="1"/>
    <xf numFmtId="165" fontId="8" fillId="2" borderId="0" xfId="0" applyNumberFormat="1" applyFont="1" applyFill="1"/>
    <xf numFmtId="0" fontId="8" fillId="2" borderId="0" xfId="0" applyFont="1" applyFill="1"/>
    <xf numFmtId="0" fontId="5" fillId="2" borderId="0" xfId="0" applyFont="1" applyFill="1" applyAlignment="1">
      <alignment horizontal="center"/>
    </xf>
    <xf numFmtId="0" fontId="3" fillId="2" borderId="1" xfId="0" applyFont="1" applyFill="1" applyBorder="1" applyAlignment="1">
      <alignment horizontal="center" vertical="top"/>
    </xf>
    <xf numFmtId="0" fontId="1" fillId="2" borderId="1" xfId="0" applyFont="1" applyFill="1" applyBorder="1" applyAlignment="1">
      <alignment horizontal="justify" vertical="justify"/>
    </xf>
    <xf numFmtId="49" fontId="1" fillId="2" borderId="1" xfId="0" applyNumberFormat="1" applyFont="1" applyFill="1" applyBorder="1" applyAlignment="1">
      <alignment horizontal="justify" vertical="top"/>
    </xf>
    <xf numFmtId="1" fontId="9" fillId="2" borderId="1" xfId="0" applyNumberFormat="1" applyFont="1" applyFill="1" applyBorder="1" applyAlignment="1">
      <alignment horizontal="center" vertical="top"/>
    </xf>
    <xf numFmtId="49" fontId="9" fillId="2" borderId="1" xfId="0" applyNumberFormat="1" applyFont="1" applyFill="1" applyBorder="1" applyAlignment="1">
      <alignment horizontal="justify" vertical="top" wrapText="1"/>
    </xf>
    <xf numFmtId="4" fontId="4" fillId="2" borderId="1" xfId="0" applyNumberFormat="1" applyFont="1" applyFill="1" applyBorder="1" applyAlignment="1">
      <alignment horizontal="justify" vertical="top" wrapText="1"/>
    </xf>
    <xf numFmtId="0" fontId="4" fillId="2" borderId="1" xfId="0" applyNumberFormat="1" applyFont="1" applyFill="1" applyBorder="1" applyAlignment="1">
      <alignment horizontal="justify" vertical="top" wrapText="1"/>
    </xf>
    <xf numFmtId="0" fontId="10" fillId="2" borderId="1" xfId="0" applyFont="1" applyFill="1" applyBorder="1" applyAlignment="1">
      <alignment horizontal="justify" vertical="top" wrapText="1"/>
    </xf>
    <xf numFmtId="0" fontId="4" fillId="2" borderId="2" xfId="0" applyFont="1" applyFill="1" applyBorder="1" applyAlignment="1">
      <alignment horizontal="justify" vertical="top" wrapText="1"/>
    </xf>
    <xf numFmtId="0" fontId="4" fillId="2" borderId="1" xfId="0" applyFont="1" applyFill="1" applyBorder="1" applyAlignment="1">
      <alignment horizontal="justify" wrapText="1"/>
    </xf>
    <xf numFmtId="1" fontId="4" fillId="2" borderId="1" xfId="0" applyNumberFormat="1" applyFont="1" applyFill="1" applyBorder="1" applyAlignment="1">
      <alignment vertical="center"/>
    </xf>
    <xf numFmtId="0" fontId="4" fillId="2" borderId="0" xfId="0" applyFont="1" applyFill="1" applyAlignment="1">
      <alignment vertical="center"/>
    </xf>
    <xf numFmtId="164" fontId="4" fillId="0" borderId="1" xfId="0" applyNumberFormat="1" applyFont="1" applyFill="1" applyBorder="1" applyAlignment="1">
      <alignment horizontal="right"/>
    </xf>
    <xf numFmtId="0" fontId="13" fillId="2" borderId="1" xfId="0" applyFont="1" applyFill="1" applyBorder="1" applyAlignment="1">
      <alignment horizontal="center" vertical="center" wrapText="1"/>
    </xf>
    <xf numFmtId="0" fontId="13" fillId="2" borderId="2" xfId="0" applyFont="1" applyFill="1" applyBorder="1" applyAlignment="1">
      <alignment horizontal="center" vertical="center"/>
    </xf>
    <xf numFmtId="0" fontId="13" fillId="2" borderId="2" xfId="0" applyFont="1" applyFill="1" applyBorder="1" applyAlignment="1">
      <alignment horizontal="center" vertical="center" wrapText="1"/>
    </xf>
    <xf numFmtId="167" fontId="4" fillId="2" borderId="1" xfId="0" applyNumberFormat="1" applyFont="1" applyFill="1" applyBorder="1" applyAlignment="1">
      <alignment horizontal="justify" vertical="top" wrapText="1"/>
    </xf>
    <xf numFmtId="49" fontId="10" fillId="2" borderId="1" xfId="0" applyNumberFormat="1" applyFont="1" applyFill="1" applyBorder="1" applyAlignment="1">
      <alignment horizontal="left" vertical="top" wrapText="1"/>
    </xf>
    <xf numFmtId="0" fontId="4" fillId="2" borderId="0" xfId="0" applyFont="1" applyFill="1" applyAlignment="1">
      <alignment vertical="top"/>
    </xf>
    <xf numFmtId="0" fontId="12" fillId="2" borderId="0" xfId="0" applyFont="1" applyFill="1" applyAlignment="1">
      <alignment horizontal="right"/>
    </xf>
    <xf numFmtId="0" fontId="0" fillId="0" borderId="0" xfId="0" applyFont="1" applyAlignment="1">
      <alignment vertical="center"/>
    </xf>
    <xf numFmtId="0" fontId="0" fillId="2" borderId="0" xfId="0" applyFont="1" applyFill="1" applyAlignment="1">
      <alignment vertical="center"/>
    </xf>
    <xf numFmtId="49" fontId="4" fillId="0" borderId="0" xfId="0" applyNumberFormat="1" applyFont="1" applyAlignment="1">
      <alignment horizontal="left" indent="25"/>
    </xf>
    <xf numFmtId="0" fontId="1" fillId="2" borderId="3" xfId="0" applyFont="1" applyFill="1" applyBorder="1" applyAlignment="1">
      <alignment horizontal="left" vertical="top" wrapText="1"/>
    </xf>
    <xf numFmtId="0" fontId="7" fillId="2" borderId="0" xfId="0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3"/>
  <dimension ref="A2:M167"/>
  <sheetViews>
    <sheetView tabSelected="1" workbookViewId="0">
      <selection activeCell="A7" sqref="A7:E7"/>
    </sheetView>
  </sheetViews>
  <sheetFormatPr defaultColWidth="9.140625" defaultRowHeight="15.75"/>
  <cols>
    <col min="1" max="1" width="25.85546875" style="27" customWidth="1"/>
    <col min="2" max="2" width="41.42578125" style="50" customWidth="1"/>
    <col min="3" max="3" width="12" style="24" customWidth="1"/>
    <col min="4" max="4" width="11.85546875" style="18" customWidth="1"/>
    <col min="5" max="5" width="6.28515625" style="18" customWidth="1"/>
    <col min="6" max="6" width="9.140625" style="1"/>
    <col min="7" max="7" width="11.140625" style="18" bestFit="1" customWidth="1"/>
    <col min="8" max="8" width="9.140625" style="18"/>
    <col min="9" max="9" width="11.7109375" style="18" bestFit="1" customWidth="1"/>
    <col min="10" max="10" width="13.5703125" style="18" customWidth="1"/>
    <col min="11" max="11" width="9.140625" style="18"/>
    <col min="12" max="12" width="11.7109375" style="18" customWidth="1"/>
    <col min="13" max="13" width="9.140625" style="18"/>
    <col min="14" max="16384" width="9.140625" style="1"/>
  </cols>
  <sheetData>
    <row r="2" spans="1:13">
      <c r="B2" s="61" t="s">
        <v>169</v>
      </c>
    </row>
    <row r="3" spans="1:13">
      <c r="B3" s="61" t="s">
        <v>176</v>
      </c>
      <c r="D3" s="57"/>
      <c r="E3" s="57"/>
    </row>
    <row r="4" spans="1:13">
      <c r="B4" s="61" t="s">
        <v>168</v>
      </c>
      <c r="D4" s="57"/>
      <c r="E4" s="57"/>
    </row>
    <row r="5" spans="1:13" ht="15.75" customHeight="1">
      <c r="B5" s="61" t="s">
        <v>177</v>
      </c>
      <c r="D5" s="57"/>
      <c r="E5" s="57"/>
    </row>
    <row r="6" spans="1:13" ht="22.5" customHeight="1">
      <c r="B6" s="38"/>
      <c r="C6" s="27"/>
      <c r="D6" s="27"/>
      <c r="E6" s="27"/>
    </row>
    <row r="7" spans="1:13" s="4" customFormat="1" ht="29.25" customHeight="1">
      <c r="A7" s="63" t="s">
        <v>170</v>
      </c>
      <c r="B7" s="63"/>
      <c r="C7" s="63"/>
      <c r="D7" s="63"/>
      <c r="E7" s="63"/>
      <c r="G7" s="19"/>
      <c r="H7" s="19"/>
      <c r="I7" s="19"/>
      <c r="J7" s="19"/>
      <c r="K7" s="19"/>
      <c r="L7" s="19"/>
      <c r="M7" s="19"/>
    </row>
    <row r="8" spans="1:13" s="4" customFormat="1" ht="18" customHeight="1">
      <c r="A8" s="63" t="s">
        <v>171</v>
      </c>
      <c r="B8" s="63"/>
      <c r="C8" s="63"/>
      <c r="D8" s="63"/>
      <c r="E8" s="63"/>
      <c r="G8" s="19"/>
      <c r="H8" s="19"/>
      <c r="I8" s="19"/>
      <c r="J8" s="19"/>
      <c r="K8" s="19"/>
      <c r="L8" s="19"/>
      <c r="M8" s="19"/>
    </row>
    <row r="9" spans="1:13" s="4" customFormat="1" ht="18" customHeight="1">
      <c r="A9" s="63" t="s">
        <v>172</v>
      </c>
      <c r="B9" s="63"/>
      <c r="C9" s="63"/>
      <c r="D9" s="63"/>
      <c r="E9" s="63"/>
      <c r="G9" s="19"/>
      <c r="H9" s="19"/>
      <c r="I9" s="19"/>
      <c r="J9" s="19"/>
      <c r="K9" s="19"/>
      <c r="L9" s="19"/>
      <c r="M9" s="19"/>
    </row>
    <row r="10" spans="1:13" s="6" customFormat="1" ht="26.25" customHeight="1">
      <c r="A10" s="62"/>
      <c r="B10" s="62"/>
      <c r="C10" s="62"/>
      <c r="D10" s="20"/>
      <c r="E10" s="58" t="s">
        <v>173</v>
      </c>
      <c r="G10" s="20"/>
      <c r="H10" s="20"/>
      <c r="I10" s="20"/>
      <c r="J10" s="20"/>
      <c r="K10" s="20"/>
      <c r="L10" s="20"/>
      <c r="M10" s="20"/>
    </row>
    <row r="11" spans="1:13" s="59" customFormat="1" ht="32.25" customHeight="1">
      <c r="A11" s="52" t="s">
        <v>2</v>
      </c>
      <c r="B11" s="53" t="s">
        <v>31</v>
      </c>
      <c r="C11" s="52" t="s">
        <v>174</v>
      </c>
      <c r="D11" s="54" t="s">
        <v>175</v>
      </c>
      <c r="E11" s="54" t="s">
        <v>7</v>
      </c>
      <c r="G11" s="60"/>
      <c r="H11" s="60"/>
      <c r="I11" s="60"/>
      <c r="J11" s="60"/>
      <c r="K11" s="60"/>
      <c r="L11" s="60"/>
      <c r="M11" s="60"/>
    </row>
    <row r="12" spans="1:13" ht="15.75" customHeight="1">
      <c r="A12" s="39">
        <v>1</v>
      </c>
      <c r="B12" s="39">
        <v>2</v>
      </c>
      <c r="C12" s="28">
        <v>3</v>
      </c>
      <c r="D12" s="28">
        <v>4</v>
      </c>
      <c r="E12" s="28">
        <v>5</v>
      </c>
    </row>
    <row r="13" spans="1:13" ht="48" customHeight="1">
      <c r="A13" s="12" t="s">
        <v>39</v>
      </c>
      <c r="B13" s="13" t="s">
        <v>71</v>
      </c>
      <c r="C13" s="15">
        <f>SUM(C14:C18)</f>
        <v>166.1</v>
      </c>
      <c r="D13" s="15">
        <f>SUM(D14:D18)</f>
        <v>166.1</v>
      </c>
      <c r="E13" s="15">
        <f t="shared" ref="E13:E19" si="0">D13/C13*100</f>
        <v>100</v>
      </c>
    </row>
    <row r="14" spans="1:13" ht="45.6" customHeight="1">
      <c r="A14" s="10" t="s">
        <v>121</v>
      </c>
      <c r="B14" s="9" t="s">
        <v>75</v>
      </c>
      <c r="C14" s="16">
        <v>22.8</v>
      </c>
      <c r="D14" s="16">
        <v>22.8</v>
      </c>
      <c r="E14" s="16">
        <f t="shared" si="0"/>
        <v>100</v>
      </c>
    </row>
    <row r="15" spans="1:13" ht="45" customHeight="1">
      <c r="A15" s="10" t="s">
        <v>122</v>
      </c>
      <c r="B15" s="9" t="s">
        <v>76</v>
      </c>
      <c r="C15" s="16">
        <v>17</v>
      </c>
      <c r="D15" s="16">
        <v>17</v>
      </c>
      <c r="E15" s="16">
        <f t="shared" si="0"/>
        <v>100</v>
      </c>
      <c r="H15" s="21"/>
    </row>
    <row r="16" spans="1:13" ht="28.5" customHeight="1">
      <c r="A16" s="10" t="s">
        <v>123</v>
      </c>
      <c r="B16" s="9" t="s">
        <v>77</v>
      </c>
      <c r="C16" s="16">
        <v>21.5</v>
      </c>
      <c r="D16" s="16">
        <v>21.5</v>
      </c>
      <c r="E16" s="16">
        <f t="shared" si="0"/>
        <v>100</v>
      </c>
    </row>
    <row r="17" spans="1:13" ht="30.75" customHeight="1">
      <c r="A17" s="10" t="s">
        <v>124</v>
      </c>
      <c r="B17" s="9" t="s">
        <v>48</v>
      </c>
      <c r="C17" s="16">
        <v>84.8</v>
      </c>
      <c r="D17" s="16">
        <v>84.8</v>
      </c>
      <c r="E17" s="16">
        <f t="shared" si="0"/>
        <v>100</v>
      </c>
    </row>
    <row r="18" spans="1:13" ht="62.25" customHeight="1">
      <c r="A18" s="10" t="s">
        <v>125</v>
      </c>
      <c r="B18" s="9" t="s">
        <v>14</v>
      </c>
      <c r="C18" s="16">
        <v>20</v>
      </c>
      <c r="D18" s="16">
        <v>20</v>
      </c>
      <c r="E18" s="16">
        <f t="shared" si="0"/>
        <v>100</v>
      </c>
    </row>
    <row r="19" spans="1:13" ht="46.5" customHeight="1">
      <c r="A19" s="12" t="s">
        <v>35</v>
      </c>
      <c r="B19" s="40" t="s">
        <v>118</v>
      </c>
      <c r="C19" s="29">
        <f>C20+C22+C21</f>
        <v>257.89999999999998</v>
      </c>
      <c r="D19" s="29">
        <f>D20+D22+D21</f>
        <v>257.89999999999998</v>
      </c>
      <c r="E19" s="15">
        <f t="shared" si="0"/>
        <v>100</v>
      </c>
      <c r="F19" s="11"/>
    </row>
    <row r="20" spans="1:13" ht="46.5" customHeight="1">
      <c r="A20" s="10" t="s">
        <v>126</v>
      </c>
      <c r="B20" s="9" t="s">
        <v>13</v>
      </c>
      <c r="C20" s="30">
        <v>2</v>
      </c>
      <c r="D20" s="30">
        <v>2</v>
      </c>
      <c r="E20" s="16">
        <f t="shared" ref="E20:E76" si="1">D20/C20*100</f>
        <v>100</v>
      </c>
    </row>
    <row r="21" spans="1:13" ht="106.5" customHeight="1">
      <c r="A21" s="10" t="s">
        <v>147</v>
      </c>
      <c r="B21" s="9" t="s">
        <v>129</v>
      </c>
      <c r="C21" s="30">
        <v>1</v>
      </c>
      <c r="D21" s="30">
        <v>1</v>
      </c>
      <c r="E21" s="16">
        <f t="shared" si="1"/>
        <v>100</v>
      </c>
    </row>
    <row r="22" spans="1:13" ht="63" customHeight="1">
      <c r="A22" s="10" t="s">
        <v>127</v>
      </c>
      <c r="B22" s="9" t="s">
        <v>14</v>
      </c>
      <c r="C22" s="34">
        <v>254.9</v>
      </c>
      <c r="D22" s="30">
        <v>254.9</v>
      </c>
      <c r="E22" s="16">
        <f t="shared" si="1"/>
        <v>100</v>
      </c>
    </row>
    <row r="23" spans="1:13" s="3" customFormat="1" ht="60.6" customHeight="1">
      <c r="A23" s="12" t="s">
        <v>12</v>
      </c>
      <c r="B23" s="41" t="s">
        <v>119</v>
      </c>
      <c r="C23" s="15">
        <f>SUM(C24:C25)</f>
        <v>13.5</v>
      </c>
      <c r="D23" s="15">
        <f>SUM(D24:D25)</f>
        <v>13.5</v>
      </c>
      <c r="E23" s="15">
        <f>D23/C23*100</f>
        <v>100</v>
      </c>
      <c r="G23" s="8"/>
      <c r="H23" s="8"/>
      <c r="I23" s="8"/>
      <c r="J23" s="8"/>
      <c r="K23" s="8"/>
      <c r="L23" s="8"/>
      <c r="M23" s="8"/>
    </row>
    <row r="24" spans="1:13" s="3" customFormat="1" ht="108" customHeight="1">
      <c r="A24" s="10" t="s">
        <v>128</v>
      </c>
      <c r="B24" s="9" t="s">
        <v>129</v>
      </c>
      <c r="C24" s="31">
        <v>3</v>
      </c>
      <c r="D24" s="31">
        <v>3</v>
      </c>
      <c r="E24" s="16">
        <f t="shared" si="1"/>
        <v>100</v>
      </c>
      <c r="G24" s="8"/>
      <c r="H24" s="8"/>
      <c r="I24" s="8"/>
      <c r="J24" s="8"/>
      <c r="K24" s="8"/>
      <c r="L24" s="8"/>
      <c r="M24" s="8"/>
    </row>
    <row r="25" spans="1:13" s="3" customFormat="1" ht="61.5" customHeight="1">
      <c r="A25" s="10" t="s">
        <v>130</v>
      </c>
      <c r="B25" s="9" t="s">
        <v>14</v>
      </c>
      <c r="C25" s="16">
        <v>10.5</v>
      </c>
      <c r="D25" s="16">
        <v>10.5</v>
      </c>
      <c r="E25" s="16">
        <f t="shared" si="1"/>
        <v>100</v>
      </c>
      <c r="G25" s="8"/>
      <c r="H25" s="8"/>
      <c r="I25" s="8"/>
      <c r="J25" s="8"/>
      <c r="K25" s="8"/>
      <c r="L25" s="8"/>
      <c r="M25" s="8"/>
    </row>
    <row r="26" spans="1:13" s="3" customFormat="1" ht="29.1" customHeight="1">
      <c r="A26" s="12" t="s">
        <v>148</v>
      </c>
      <c r="B26" s="41" t="s">
        <v>149</v>
      </c>
      <c r="C26" s="32">
        <f>SUM(C27:C30)</f>
        <v>230.8</v>
      </c>
      <c r="D26" s="32">
        <f>SUM(D27:D30)</f>
        <v>230.8</v>
      </c>
      <c r="E26" s="15">
        <f t="shared" si="1"/>
        <v>100</v>
      </c>
      <c r="G26" s="8"/>
      <c r="H26" s="8"/>
      <c r="I26" s="8"/>
      <c r="J26" s="8"/>
      <c r="K26" s="8"/>
      <c r="L26" s="8"/>
      <c r="M26" s="8"/>
    </row>
    <row r="27" spans="1:13" s="3" customFormat="1" ht="61.5" customHeight="1">
      <c r="A27" s="10" t="s">
        <v>151</v>
      </c>
      <c r="B27" s="9" t="s">
        <v>150</v>
      </c>
      <c r="C27" s="16">
        <v>91.3</v>
      </c>
      <c r="D27" s="16">
        <v>91.3</v>
      </c>
      <c r="E27" s="31">
        <f t="shared" si="1"/>
        <v>100</v>
      </c>
      <c r="G27" s="8"/>
      <c r="H27" s="8"/>
      <c r="I27" s="8"/>
      <c r="J27" s="8"/>
      <c r="K27" s="8"/>
      <c r="L27" s="8"/>
      <c r="M27" s="8"/>
    </row>
    <row r="28" spans="1:13" s="3" customFormat="1" ht="92.1" customHeight="1">
      <c r="A28" s="10" t="s">
        <v>155</v>
      </c>
      <c r="B28" s="9" t="s">
        <v>152</v>
      </c>
      <c r="C28" s="16">
        <v>1.5</v>
      </c>
      <c r="D28" s="16">
        <v>1.5</v>
      </c>
      <c r="E28" s="31">
        <f t="shared" si="1"/>
        <v>100</v>
      </c>
      <c r="G28" s="8"/>
      <c r="H28" s="8"/>
      <c r="I28" s="8"/>
      <c r="J28" s="8"/>
      <c r="K28" s="8"/>
      <c r="L28" s="8"/>
      <c r="M28" s="8"/>
    </row>
    <row r="29" spans="1:13" s="3" customFormat="1" ht="75.95" customHeight="1">
      <c r="A29" s="10" t="s">
        <v>156</v>
      </c>
      <c r="B29" s="9" t="s">
        <v>153</v>
      </c>
      <c r="C29" s="16">
        <v>138</v>
      </c>
      <c r="D29" s="16">
        <v>138</v>
      </c>
      <c r="E29" s="31">
        <f t="shared" si="1"/>
        <v>100</v>
      </c>
      <c r="G29" s="8"/>
      <c r="H29" s="8"/>
      <c r="I29" s="8"/>
      <c r="J29" s="8"/>
      <c r="K29" s="8"/>
      <c r="L29" s="8"/>
      <c r="M29" s="8"/>
    </row>
    <row r="30" spans="1:13" s="3" customFormat="1" ht="75.599999999999994" customHeight="1">
      <c r="A30" s="10" t="s">
        <v>157</v>
      </c>
      <c r="B30" s="9" t="s">
        <v>154</v>
      </c>
      <c r="C30" s="16">
        <v>0</v>
      </c>
      <c r="D30" s="16">
        <v>0</v>
      </c>
      <c r="E30" s="31">
        <v>0</v>
      </c>
      <c r="G30" s="8"/>
      <c r="H30" s="8"/>
      <c r="I30" s="8"/>
      <c r="J30" s="8"/>
      <c r="K30" s="8"/>
      <c r="L30" s="8"/>
      <c r="M30" s="8"/>
    </row>
    <row r="31" spans="1:13" s="3" customFormat="1" ht="60" customHeight="1">
      <c r="A31" s="12" t="s">
        <v>15</v>
      </c>
      <c r="B31" s="13" t="s">
        <v>144</v>
      </c>
      <c r="C31" s="15">
        <f>(C33+C34+C32)</f>
        <v>134.19999999999999</v>
      </c>
      <c r="D31" s="15">
        <f>(D33+D34+D32)</f>
        <v>134.19999999999999</v>
      </c>
      <c r="E31" s="15">
        <f t="shared" si="1"/>
        <v>100</v>
      </c>
      <c r="G31" s="8"/>
      <c r="H31" s="8"/>
      <c r="I31" s="8"/>
      <c r="J31" s="8"/>
      <c r="K31" s="8"/>
      <c r="L31" s="8"/>
      <c r="M31" s="8"/>
    </row>
    <row r="32" spans="1:13" s="3" customFormat="1" ht="46.5" customHeight="1">
      <c r="A32" s="42" t="s">
        <v>109</v>
      </c>
      <c r="B32" s="43" t="s">
        <v>110</v>
      </c>
      <c r="C32" s="31">
        <v>30</v>
      </c>
      <c r="D32" s="31">
        <v>30</v>
      </c>
      <c r="E32" s="31">
        <f t="shared" si="1"/>
        <v>100</v>
      </c>
      <c r="G32" s="8"/>
      <c r="H32" s="8"/>
      <c r="I32" s="8"/>
      <c r="J32" s="8"/>
      <c r="K32" s="8"/>
      <c r="L32" s="8"/>
      <c r="M32" s="8"/>
    </row>
    <row r="33" spans="1:13" s="3" customFormat="1" ht="92.1" customHeight="1">
      <c r="A33" s="10" t="s">
        <v>131</v>
      </c>
      <c r="B33" s="9" t="s">
        <v>16</v>
      </c>
      <c r="C33" s="16">
        <v>79.099999999999994</v>
      </c>
      <c r="D33" s="16">
        <v>79.099999999999994</v>
      </c>
      <c r="E33" s="16">
        <f t="shared" si="1"/>
        <v>100</v>
      </c>
      <c r="G33" s="7"/>
      <c r="H33" s="8"/>
      <c r="I33" s="8"/>
      <c r="J33" s="8"/>
      <c r="K33" s="8"/>
      <c r="L33" s="8"/>
      <c r="M33" s="8"/>
    </row>
    <row r="34" spans="1:13" s="3" customFormat="1" ht="63.75" customHeight="1">
      <c r="A34" s="10" t="s">
        <v>111</v>
      </c>
      <c r="B34" s="9" t="s">
        <v>14</v>
      </c>
      <c r="C34" s="16">
        <v>25.1</v>
      </c>
      <c r="D34" s="16">
        <v>25.1</v>
      </c>
      <c r="E34" s="16">
        <f t="shared" si="1"/>
        <v>100</v>
      </c>
      <c r="G34" s="7"/>
      <c r="H34" s="8"/>
      <c r="I34" s="8"/>
      <c r="J34" s="8"/>
      <c r="K34" s="8"/>
      <c r="L34" s="8"/>
      <c r="M34" s="8"/>
    </row>
    <row r="35" spans="1:13" s="3" customFormat="1" ht="30" customHeight="1">
      <c r="A35" s="12" t="s">
        <v>33</v>
      </c>
      <c r="B35" s="13" t="s">
        <v>145</v>
      </c>
      <c r="C35" s="15">
        <f xml:space="preserve"> C36</f>
        <v>2.8</v>
      </c>
      <c r="D35" s="15">
        <f xml:space="preserve"> D36</f>
        <v>2.8</v>
      </c>
      <c r="E35" s="15">
        <f t="shared" si="1"/>
        <v>100</v>
      </c>
      <c r="G35" s="7"/>
      <c r="H35" s="8"/>
      <c r="I35" s="8"/>
      <c r="J35" s="8"/>
      <c r="K35" s="8"/>
      <c r="L35" s="8"/>
      <c r="M35" s="8"/>
    </row>
    <row r="36" spans="1:13" s="3" customFormat="1" ht="63.75" customHeight="1">
      <c r="A36" s="10" t="s">
        <v>132</v>
      </c>
      <c r="B36" s="9" t="s">
        <v>14</v>
      </c>
      <c r="C36" s="16">
        <v>2.8</v>
      </c>
      <c r="D36" s="16">
        <v>2.8</v>
      </c>
      <c r="E36" s="16">
        <f t="shared" si="1"/>
        <v>100</v>
      </c>
      <c r="G36" s="7"/>
      <c r="H36" s="8"/>
      <c r="I36" s="8"/>
      <c r="J36" s="8"/>
      <c r="K36" s="8"/>
      <c r="L36" s="8"/>
      <c r="M36" s="8"/>
    </row>
    <row r="37" spans="1:13" s="3" customFormat="1" ht="33" customHeight="1">
      <c r="A37" s="12" t="s">
        <v>17</v>
      </c>
      <c r="B37" s="13" t="s">
        <v>117</v>
      </c>
      <c r="C37" s="15">
        <f>SUM(C38:C49)</f>
        <v>47328.800000000003</v>
      </c>
      <c r="D37" s="15">
        <f>SUM(D38:D49)</f>
        <v>47336.100000000006</v>
      </c>
      <c r="E37" s="15">
        <f t="shared" si="1"/>
        <v>100.01542401244063</v>
      </c>
      <c r="G37" s="8"/>
      <c r="H37" s="8"/>
      <c r="I37" s="8"/>
      <c r="J37" s="8"/>
      <c r="K37" s="8"/>
      <c r="L37" s="8"/>
      <c r="M37" s="8"/>
    </row>
    <row r="38" spans="1:13" ht="109.5" customHeight="1">
      <c r="A38" s="10" t="s">
        <v>49</v>
      </c>
      <c r="B38" s="9" t="s">
        <v>108</v>
      </c>
      <c r="C38" s="16">
        <v>40681.800000000003</v>
      </c>
      <c r="D38" s="16">
        <v>40681.9</v>
      </c>
      <c r="E38" s="16">
        <f t="shared" si="1"/>
        <v>100.00024581016571</v>
      </c>
      <c r="I38" s="21"/>
      <c r="J38" s="21"/>
      <c r="L38" s="21"/>
    </row>
    <row r="39" spans="1:13" ht="169.5" customHeight="1">
      <c r="A39" s="10" t="s">
        <v>6</v>
      </c>
      <c r="B39" s="44" t="s">
        <v>133</v>
      </c>
      <c r="C39" s="16">
        <v>189.6</v>
      </c>
      <c r="D39" s="16">
        <v>189.6</v>
      </c>
      <c r="E39" s="16">
        <f t="shared" si="1"/>
        <v>100</v>
      </c>
      <c r="L39" s="21"/>
    </row>
    <row r="40" spans="1:13" ht="61.5" customHeight="1">
      <c r="A40" s="10" t="s">
        <v>8</v>
      </c>
      <c r="B40" s="44" t="s">
        <v>158</v>
      </c>
      <c r="C40" s="16">
        <v>140.9</v>
      </c>
      <c r="D40" s="16">
        <v>140.9</v>
      </c>
      <c r="E40" s="16">
        <f t="shared" si="1"/>
        <v>100</v>
      </c>
    </row>
    <row r="41" spans="1:13" ht="46.5" customHeight="1">
      <c r="A41" s="10" t="s">
        <v>162</v>
      </c>
      <c r="B41" s="44" t="s">
        <v>159</v>
      </c>
      <c r="C41" s="16">
        <v>436.7</v>
      </c>
      <c r="D41" s="16">
        <v>436.7</v>
      </c>
      <c r="E41" s="16">
        <f t="shared" si="1"/>
        <v>100</v>
      </c>
      <c r="I41" s="21"/>
      <c r="J41" s="21"/>
      <c r="L41" s="22"/>
    </row>
    <row r="42" spans="1:13" ht="62.25" customHeight="1">
      <c r="A42" s="10" t="s">
        <v>160</v>
      </c>
      <c r="B42" s="45" t="s">
        <v>78</v>
      </c>
      <c r="C42" s="16">
        <v>189.6</v>
      </c>
      <c r="D42" s="16">
        <v>189.6</v>
      </c>
      <c r="E42" s="16">
        <f t="shared" si="1"/>
        <v>100</v>
      </c>
      <c r="F42" s="1" t="s">
        <v>38</v>
      </c>
      <c r="I42" s="21"/>
    </row>
    <row r="43" spans="1:13" ht="30.95" customHeight="1">
      <c r="A43" s="10" t="s">
        <v>79</v>
      </c>
      <c r="B43" s="45" t="s">
        <v>93</v>
      </c>
      <c r="C43" s="51">
        <v>352.4</v>
      </c>
      <c r="D43" s="16">
        <v>352.4</v>
      </c>
      <c r="E43" s="16">
        <f t="shared" si="1"/>
        <v>100</v>
      </c>
    </row>
    <row r="44" spans="1:13" ht="30" customHeight="1">
      <c r="A44" s="10" t="s">
        <v>161</v>
      </c>
      <c r="B44" s="45" t="s">
        <v>3</v>
      </c>
      <c r="C44" s="16">
        <v>4388.3999999999996</v>
      </c>
      <c r="D44" s="16">
        <v>4388.3999999999996</v>
      </c>
      <c r="E44" s="16">
        <f t="shared" si="1"/>
        <v>100</v>
      </c>
      <c r="F44" s="1" t="s">
        <v>38</v>
      </c>
    </row>
    <row r="45" spans="1:13" ht="16.5" customHeight="1">
      <c r="A45" s="10" t="s">
        <v>80</v>
      </c>
      <c r="B45" s="9" t="s">
        <v>9</v>
      </c>
      <c r="C45" s="16">
        <v>34.6</v>
      </c>
      <c r="D45" s="16">
        <v>41.8</v>
      </c>
      <c r="E45" s="16">
        <f t="shared" si="1"/>
        <v>120.80924855491328</v>
      </c>
    </row>
    <row r="46" spans="1:13" ht="76.5" customHeight="1">
      <c r="A46" s="10" t="s">
        <v>5</v>
      </c>
      <c r="B46" s="9" t="s">
        <v>74</v>
      </c>
      <c r="C46" s="16">
        <v>873.1</v>
      </c>
      <c r="D46" s="16">
        <v>873.1</v>
      </c>
      <c r="E46" s="16">
        <f t="shared" si="1"/>
        <v>100</v>
      </c>
    </row>
    <row r="47" spans="1:13" s="3" customFormat="1" ht="154.5" customHeight="1">
      <c r="A47" s="10" t="s">
        <v>94</v>
      </c>
      <c r="B47" s="55" t="s">
        <v>134</v>
      </c>
      <c r="C47" s="16">
        <v>16.3</v>
      </c>
      <c r="D47" s="16">
        <v>16.3</v>
      </c>
      <c r="E47" s="16">
        <f t="shared" si="1"/>
        <v>100</v>
      </c>
      <c r="G47" s="8"/>
      <c r="H47" s="8"/>
      <c r="I47" s="23"/>
      <c r="J47" s="8"/>
      <c r="K47" s="8"/>
      <c r="L47" s="8"/>
      <c r="M47" s="8"/>
    </row>
    <row r="48" spans="1:13" s="3" customFormat="1" ht="80.25" customHeight="1">
      <c r="A48" s="10" t="s">
        <v>95</v>
      </c>
      <c r="B48" s="9" t="s">
        <v>34</v>
      </c>
      <c r="C48" s="16">
        <v>6.4</v>
      </c>
      <c r="D48" s="16">
        <v>6.4</v>
      </c>
      <c r="E48" s="16">
        <f t="shared" si="1"/>
        <v>100</v>
      </c>
      <c r="F48" s="3" t="s">
        <v>38</v>
      </c>
      <c r="G48" s="8"/>
      <c r="H48" s="8"/>
      <c r="I48" s="8"/>
      <c r="J48" s="8"/>
      <c r="K48" s="8"/>
      <c r="L48" s="8"/>
      <c r="M48" s="8"/>
    </row>
    <row r="49" spans="1:13" s="3" customFormat="1" ht="92.1" customHeight="1">
      <c r="A49" s="10" t="s">
        <v>96</v>
      </c>
      <c r="B49" s="9" t="s">
        <v>81</v>
      </c>
      <c r="C49" s="16">
        <v>19</v>
      </c>
      <c r="D49" s="16">
        <v>19</v>
      </c>
      <c r="E49" s="16">
        <f t="shared" si="1"/>
        <v>100</v>
      </c>
      <c r="G49" s="8"/>
      <c r="H49" s="8"/>
      <c r="I49" s="8"/>
      <c r="J49" s="8"/>
      <c r="K49" s="8"/>
      <c r="L49" s="8"/>
      <c r="M49" s="8"/>
    </row>
    <row r="50" spans="1:13" s="3" customFormat="1" ht="33" customHeight="1">
      <c r="A50" s="12" t="s">
        <v>18</v>
      </c>
      <c r="B50" s="13" t="s">
        <v>146</v>
      </c>
      <c r="C50" s="15">
        <f>SUM(C51+C52+C53 )</f>
        <v>614</v>
      </c>
      <c r="D50" s="15">
        <f>SUM(D51+D52+D53 )</f>
        <v>686.90000000000009</v>
      </c>
      <c r="E50" s="15">
        <f t="shared" si="1"/>
        <v>111.87296416938113</v>
      </c>
      <c r="G50" s="8"/>
      <c r="H50" s="8"/>
      <c r="I50" s="8"/>
      <c r="J50" s="8"/>
      <c r="K50" s="8"/>
      <c r="L50" s="8"/>
      <c r="M50" s="8"/>
    </row>
    <row r="51" spans="1:13" s="3" customFormat="1" ht="45.6" customHeight="1">
      <c r="A51" s="10" t="s">
        <v>135</v>
      </c>
      <c r="B51" s="9" t="s">
        <v>83</v>
      </c>
      <c r="C51" s="16">
        <v>53.7</v>
      </c>
      <c r="D51" s="16">
        <v>53.7</v>
      </c>
      <c r="E51" s="31">
        <f t="shared" si="1"/>
        <v>100</v>
      </c>
      <c r="G51" s="8"/>
      <c r="H51" s="8"/>
      <c r="I51" s="8"/>
      <c r="J51" s="8"/>
      <c r="K51" s="8"/>
      <c r="L51" s="8"/>
      <c r="M51" s="8"/>
    </row>
    <row r="52" spans="1:13" s="3" customFormat="1" ht="90.95" customHeight="1">
      <c r="A52" s="10" t="s">
        <v>136</v>
      </c>
      <c r="B52" s="9" t="s">
        <v>82</v>
      </c>
      <c r="C52" s="16">
        <v>19.5</v>
      </c>
      <c r="D52" s="16">
        <v>19.5</v>
      </c>
      <c r="E52" s="31">
        <f t="shared" si="1"/>
        <v>100</v>
      </c>
      <c r="G52" s="8"/>
      <c r="H52" s="8"/>
      <c r="I52" s="8"/>
      <c r="J52" s="8"/>
      <c r="K52" s="8"/>
      <c r="L52" s="8"/>
      <c r="M52" s="8"/>
    </row>
    <row r="53" spans="1:13" s="3" customFormat="1" ht="60.95" customHeight="1">
      <c r="A53" s="10" t="s">
        <v>137</v>
      </c>
      <c r="B53" s="9" t="s">
        <v>14</v>
      </c>
      <c r="C53" s="16">
        <v>540.79999999999995</v>
      </c>
      <c r="D53" s="16">
        <v>613.70000000000005</v>
      </c>
      <c r="E53" s="31">
        <f t="shared" si="1"/>
        <v>113.48002958579883</v>
      </c>
      <c r="G53" s="8"/>
      <c r="H53" s="8"/>
      <c r="I53" s="8"/>
      <c r="J53" s="8"/>
      <c r="K53" s="8"/>
      <c r="L53" s="8"/>
      <c r="M53" s="8"/>
    </row>
    <row r="54" spans="1:13" s="3" customFormat="1" ht="29.45" customHeight="1">
      <c r="A54" s="12" t="s">
        <v>19</v>
      </c>
      <c r="B54" s="13" t="s">
        <v>72</v>
      </c>
      <c r="C54" s="15">
        <f>SUM(C55:C56)</f>
        <v>39.299999999999997</v>
      </c>
      <c r="D54" s="15">
        <f>SUM(D55:D56)</f>
        <v>39.299999999999997</v>
      </c>
      <c r="E54" s="15">
        <f t="shared" si="1"/>
        <v>100</v>
      </c>
      <c r="G54" s="8"/>
      <c r="H54" s="8"/>
      <c r="I54" s="8"/>
      <c r="J54" s="8"/>
      <c r="K54" s="8"/>
      <c r="L54" s="8"/>
      <c r="M54" s="8"/>
    </row>
    <row r="55" spans="1:13" s="3" customFormat="1" ht="90.6" customHeight="1">
      <c r="A55" s="10" t="s">
        <v>97</v>
      </c>
      <c r="B55" s="9" t="s">
        <v>82</v>
      </c>
      <c r="C55" s="16">
        <v>15.9</v>
      </c>
      <c r="D55" s="16">
        <v>15.9</v>
      </c>
      <c r="E55" s="16">
        <f t="shared" si="1"/>
        <v>100</v>
      </c>
      <c r="G55" s="8"/>
      <c r="H55" s="8"/>
      <c r="I55" s="8"/>
      <c r="J55" s="8"/>
      <c r="K55" s="8"/>
      <c r="L55" s="8"/>
      <c r="M55" s="8"/>
    </row>
    <row r="56" spans="1:13" s="3" customFormat="1" ht="62.1" customHeight="1">
      <c r="A56" s="10" t="s">
        <v>98</v>
      </c>
      <c r="B56" s="9" t="s">
        <v>14</v>
      </c>
      <c r="C56" s="16">
        <v>23.4</v>
      </c>
      <c r="D56" s="16">
        <v>23.4</v>
      </c>
      <c r="E56" s="16">
        <f t="shared" si="1"/>
        <v>100</v>
      </c>
      <c r="G56" s="8"/>
      <c r="H56" s="8"/>
      <c r="I56" s="8"/>
      <c r="J56" s="8"/>
      <c r="K56" s="8"/>
      <c r="L56" s="8"/>
      <c r="M56" s="8"/>
    </row>
    <row r="57" spans="1:13" s="3" customFormat="1" ht="48.75" customHeight="1">
      <c r="A57" s="12" t="s">
        <v>36</v>
      </c>
      <c r="B57" s="13" t="s">
        <v>73</v>
      </c>
      <c r="C57" s="15">
        <f>C58</f>
        <v>19</v>
      </c>
      <c r="D57" s="15">
        <f>D58</f>
        <v>19</v>
      </c>
      <c r="E57" s="15">
        <f t="shared" si="1"/>
        <v>100</v>
      </c>
      <c r="G57" s="8"/>
      <c r="H57" s="8"/>
      <c r="I57" s="8"/>
      <c r="J57" s="8"/>
      <c r="K57" s="8"/>
      <c r="L57" s="8"/>
      <c r="M57" s="8"/>
    </row>
    <row r="58" spans="1:13" s="3" customFormat="1" ht="31.5" customHeight="1">
      <c r="A58" s="10" t="s">
        <v>138</v>
      </c>
      <c r="B58" s="9" t="s">
        <v>32</v>
      </c>
      <c r="C58" s="16">
        <v>19</v>
      </c>
      <c r="D58" s="16">
        <v>19</v>
      </c>
      <c r="E58" s="16">
        <f t="shared" si="1"/>
        <v>100</v>
      </c>
      <c r="G58" s="8"/>
      <c r="H58" s="8"/>
      <c r="I58" s="8"/>
      <c r="J58" s="8"/>
      <c r="K58" s="8"/>
      <c r="L58" s="8"/>
      <c r="M58" s="8"/>
    </row>
    <row r="59" spans="1:13" s="3" customFormat="1" ht="44.1" customHeight="1">
      <c r="A59" s="12" t="s">
        <v>20</v>
      </c>
      <c r="B59" s="13" t="s">
        <v>30</v>
      </c>
      <c r="C59" s="15">
        <f>C60</f>
        <v>29.8</v>
      </c>
      <c r="D59" s="15">
        <f>D60</f>
        <v>29.8</v>
      </c>
      <c r="E59" s="15">
        <f t="shared" si="1"/>
        <v>100</v>
      </c>
      <c r="G59" s="8"/>
      <c r="H59" s="8"/>
      <c r="I59" s="8"/>
      <c r="J59" s="8"/>
      <c r="K59" s="8"/>
      <c r="L59" s="8"/>
      <c r="M59" s="8"/>
    </row>
    <row r="60" spans="1:13" s="3" customFormat="1" ht="63" customHeight="1">
      <c r="A60" s="10" t="s">
        <v>99</v>
      </c>
      <c r="B60" s="9" t="s">
        <v>14</v>
      </c>
      <c r="C60" s="16">
        <v>29.8</v>
      </c>
      <c r="D60" s="16">
        <v>29.8</v>
      </c>
      <c r="E60" s="16">
        <f t="shared" si="1"/>
        <v>100</v>
      </c>
      <c r="G60" s="8"/>
      <c r="H60" s="8"/>
      <c r="I60" s="8"/>
      <c r="J60" s="8"/>
      <c r="K60" s="8"/>
      <c r="L60" s="8"/>
      <c r="M60" s="8"/>
    </row>
    <row r="61" spans="1:13" s="3" customFormat="1" ht="29.1" customHeight="1">
      <c r="A61" s="12" t="s">
        <v>84</v>
      </c>
      <c r="B61" s="17" t="s">
        <v>92</v>
      </c>
      <c r="C61" s="32">
        <f>SUM(C62)</f>
        <v>9</v>
      </c>
      <c r="D61" s="32">
        <f>SUM(D62)</f>
        <v>9</v>
      </c>
      <c r="E61" s="32">
        <f t="shared" si="1"/>
        <v>100</v>
      </c>
      <c r="G61" s="8"/>
      <c r="H61" s="8"/>
      <c r="I61" s="8"/>
      <c r="J61" s="8"/>
      <c r="K61" s="8"/>
      <c r="L61" s="8"/>
      <c r="M61" s="8"/>
    </row>
    <row r="62" spans="1:13" s="3" customFormat="1" ht="63" customHeight="1">
      <c r="A62" s="10" t="s">
        <v>100</v>
      </c>
      <c r="B62" s="9" t="s">
        <v>14</v>
      </c>
      <c r="C62" s="16">
        <v>9</v>
      </c>
      <c r="D62" s="16">
        <v>9</v>
      </c>
      <c r="E62" s="16">
        <f t="shared" si="1"/>
        <v>100</v>
      </c>
      <c r="G62" s="8"/>
      <c r="H62" s="8"/>
      <c r="I62" s="8"/>
      <c r="J62" s="8"/>
      <c r="K62" s="8"/>
      <c r="L62" s="8"/>
      <c r="M62" s="8"/>
    </row>
    <row r="63" spans="1:13" s="3" customFormat="1" ht="31.5" customHeight="1">
      <c r="A63" s="12" t="s">
        <v>164</v>
      </c>
      <c r="B63" s="17" t="s">
        <v>163</v>
      </c>
      <c r="C63" s="32">
        <f>SUM(C64)</f>
        <v>20</v>
      </c>
      <c r="D63" s="32">
        <f>SUM(D64)</f>
        <v>20</v>
      </c>
      <c r="E63" s="32">
        <f t="shared" si="1"/>
        <v>100</v>
      </c>
      <c r="G63" s="8"/>
      <c r="H63" s="8"/>
      <c r="I63" s="8"/>
      <c r="J63" s="8"/>
      <c r="K63" s="8"/>
      <c r="L63" s="8"/>
      <c r="M63" s="8"/>
    </row>
    <row r="64" spans="1:13" s="3" customFormat="1" ht="63" customHeight="1">
      <c r="A64" s="10" t="s">
        <v>165</v>
      </c>
      <c r="B64" s="9" t="s">
        <v>14</v>
      </c>
      <c r="C64" s="16">
        <v>20</v>
      </c>
      <c r="D64" s="16">
        <v>20</v>
      </c>
      <c r="E64" s="16">
        <f t="shared" si="1"/>
        <v>100</v>
      </c>
      <c r="G64" s="8"/>
      <c r="H64" s="8"/>
      <c r="I64" s="8"/>
      <c r="J64" s="8"/>
      <c r="K64" s="8"/>
      <c r="L64" s="8"/>
      <c r="M64" s="8"/>
    </row>
    <row r="65" spans="1:13" s="3" customFormat="1" ht="32.25" customHeight="1">
      <c r="A65" s="12" t="s">
        <v>85</v>
      </c>
      <c r="B65" s="56" t="s">
        <v>101</v>
      </c>
      <c r="C65" s="32">
        <f>SUM(C66)</f>
        <v>9.3000000000000007</v>
      </c>
      <c r="D65" s="32">
        <f>SUM(D66)</f>
        <v>9.3000000000000007</v>
      </c>
      <c r="E65" s="32">
        <f t="shared" si="1"/>
        <v>100</v>
      </c>
      <c r="G65" s="8"/>
      <c r="H65" s="8"/>
      <c r="I65" s="8"/>
      <c r="J65" s="8"/>
      <c r="K65" s="8"/>
      <c r="L65" s="8"/>
      <c r="M65" s="8"/>
    </row>
    <row r="66" spans="1:13" s="3" customFormat="1" ht="63" customHeight="1">
      <c r="A66" s="10" t="s">
        <v>102</v>
      </c>
      <c r="B66" s="9" t="s">
        <v>14</v>
      </c>
      <c r="C66" s="16">
        <v>9.3000000000000007</v>
      </c>
      <c r="D66" s="16">
        <v>9.3000000000000007</v>
      </c>
      <c r="E66" s="16">
        <f t="shared" si="1"/>
        <v>100</v>
      </c>
      <c r="G66" s="8"/>
      <c r="H66" s="8"/>
      <c r="I66" s="8"/>
      <c r="J66" s="8"/>
      <c r="K66" s="8"/>
      <c r="L66" s="8"/>
      <c r="M66" s="8"/>
    </row>
    <row r="67" spans="1:13" s="3" customFormat="1" ht="16.5" customHeight="1">
      <c r="A67" s="12" t="s">
        <v>22</v>
      </c>
      <c r="B67" s="13" t="s">
        <v>21</v>
      </c>
      <c r="C67" s="15">
        <f>SUM(C68:C75)</f>
        <v>8811.1999999999989</v>
      </c>
      <c r="D67" s="15">
        <f>SUM(D68:D75)</f>
        <v>7804.0000000000018</v>
      </c>
      <c r="E67" s="15">
        <f t="shared" si="1"/>
        <v>88.569093880515737</v>
      </c>
      <c r="G67" s="8"/>
      <c r="H67" s="8"/>
      <c r="I67" s="8"/>
      <c r="J67" s="8"/>
      <c r="K67" s="8"/>
      <c r="L67" s="8"/>
      <c r="M67" s="8"/>
    </row>
    <row r="68" spans="1:13" s="3" customFormat="1" ht="32.25" customHeight="1">
      <c r="A68" s="10" t="s">
        <v>103</v>
      </c>
      <c r="B68" s="9" t="s">
        <v>50</v>
      </c>
      <c r="C68" s="16">
        <v>27.8</v>
      </c>
      <c r="D68" s="16">
        <v>27.8</v>
      </c>
      <c r="E68" s="16">
        <f t="shared" si="1"/>
        <v>100</v>
      </c>
      <c r="G68" s="8"/>
      <c r="H68" s="8"/>
      <c r="I68" s="8"/>
      <c r="J68" s="8"/>
      <c r="K68" s="8"/>
      <c r="L68" s="8"/>
      <c r="M68" s="8"/>
    </row>
    <row r="69" spans="1:13" s="3" customFormat="1" ht="31.5" customHeight="1">
      <c r="A69" s="10" t="s">
        <v>47</v>
      </c>
      <c r="B69" s="14" t="s">
        <v>51</v>
      </c>
      <c r="C69" s="33">
        <v>82</v>
      </c>
      <c r="D69" s="16">
        <v>82</v>
      </c>
      <c r="E69" s="34">
        <f t="shared" si="1"/>
        <v>100</v>
      </c>
      <c r="G69" s="8"/>
      <c r="H69" s="8"/>
      <c r="I69" s="8"/>
      <c r="J69" s="8"/>
      <c r="K69" s="8"/>
      <c r="L69" s="8"/>
      <c r="M69" s="8"/>
    </row>
    <row r="70" spans="1:13" s="3" customFormat="1" ht="75" customHeight="1">
      <c r="A70" s="10" t="s">
        <v>86</v>
      </c>
      <c r="B70" s="14" t="s">
        <v>87</v>
      </c>
      <c r="C70" s="33">
        <v>235.5</v>
      </c>
      <c r="D70" s="16">
        <v>235.5</v>
      </c>
      <c r="E70" s="34">
        <f t="shared" si="1"/>
        <v>100</v>
      </c>
      <c r="G70" s="8"/>
      <c r="H70" s="8"/>
      <c r="I70" s="8"/>
      <c r="J70" s="8"/>
      <c r="K70" s="8"/>
      <c r="L70" s="8"/>
      <c r="M70" s="8"/>
    </row>
    <row r="71" spans="1:13" s="3" customFormat="1" ht="60.6" customHeight="1">
      <c r="A71" s="10" t="s">
        <v>28</v>
      </c>
      <c r="B71" s="14" t="s">
        <v>52</v>
      </c>
      <c r="C71" s="16">
        <v>3733.8</v>
      </c>
      <c r="D71" s="16">
        <v>3726.6</v>
      </c>
      <c r="E71" s="16">
        <f t="shared" si="1"/>
        <v>99.807166961272685</v>
      </c>
      <c r="G71" s="8"/>
      <c r="H71" s="8"/>
      <c r="I71" s="8"/>
      <c r="J71" s="8"/>
      <c r="K71" s="8"/>
      <c r="L71" s="8"/>
      <c r="M71" s="8"/>
    </row>
    <row r="72" spans="1:13" s="2" customFormat="1" ht="75.599999999999994" customHeight="1">
      <c r="A72" s="10" t="s">
        <v>143</v>
      </c>
      <c r="B72" s="45" t="s">
        <v>120</v>
      </c>
      <c r="C72" s="16">
        <v>10478</v>
      </c>
      <c r="D72" s="16">
        <v>10478</v>
      </c>
      <c r="E72" s="16">
        <f t="shared" si="1"/>
        <v>100</v>
      </c>
      <c r="G72" s="24"/>
      <c r="H72" s="24"/>
      <c r="I72" s="24"/>
      <c r="J72" s="24"/>
      <c r="K72" s="24"/>
      <c r="L72" s="24"/>
      <c r="M72" s="24"/>
    </row>
    <row r="73" spans="1:13" s="2" customFormat="1" ht="93.75" customHeight="1">
      <c r="A73" s="10" t="s">
        <v>113</v>
      </c>
      <c r="B73" s="45" t="s">
        <v>112</v>
      </c>
      <c r="C73" s="16">
        <v>2980</v>
      </c>
      <c r="D73" s="16">
        <v>2980</v>
      </c>
      <c r="E73" s="16">
        <f t="shared" si="1"/>
        <v>100</v>
      </c>
      <c r="G73" s="24"/>
      <c r="H73" s="24"/>
      <c r="I73" s="24"/>
      <c r="J73" s="24"/>
      <c r="K73" s="24"/>
      <c r="L73" s="24"/>
      <c r="M73" s="24"/>
    </row>
    <row r="74" spans="1:13" s="2" customFormat="1" ht="45" customHeight="1">
      <c r="A74" s="10" t="s">
        <v>104</v>
      </c>
      <c r="B74" s="14" t="s">
        <v>139</v>
      </c>
      <c r="C74" s="16">
        <v>1331.5</v>
      </c>
      <c r="D74" s="16">
        <v>331.5</v>
      </c>
      <c r="E74" s="16">
        <f t="shared" si="1"/>
        <v>24.896733007885842</v>
      </c>
      <c r="G74" s="24"/>
      <c r="H74" s="24"/>
      <c r="I74" s="24"/>
      <c r="J74" s="24"/>
      <c r="K74" s="24"/>
      <c r="L74" s="24"/>
      <c r="M74" s="24"/>
    </row>
    <row r="75" spans="1:13" s="3" customFormat="1" ht="61.5" customHeight="1">
      <c r="A75" s="10" t="s">
        <v>105</v>
      </c>
      <c r="B75" s="14" t="s">
        <v>40</v>
      </c>
      <c r="C75" s="16">
        <v>-10057.4</v>
      </c>
      <c r="D75" s="16">
        <v>-10057.4</v>
      </c>
      <c r="E75" s="16">
        <f>D75/C75*100</f>
        <v>100</v>
      </c>
      <c r="G75" s="8"/>
      <c r="H75" s="8"/>
      <c r="I75" s="8"/>
      <c r="J75" s="8"/>
      <c r="K75" s="8"/>
      <c r="L75" s="8"/>
      <c r="M75" s="8"/>
    </row>
    <row r="76" spans="1:13" s="3" customFormat="1" ht="28.5" customHeight="1">
      <c r="A76" s="12" t="s">
        <v>23</v>
      </c>
      <c r="B76" s="13" t="s">
        <v>29</v>
      </c>
      <c r="C76" s="15">
        <f>SUM(C77:C82)</f>
        <v>108035.1</v>
      </c>
      <c r="D76" s="15">
        <f>SUM(D77:D82)</f>
        <v>107234.5</v>
      </c>
      <c r="E76" s="15">
        <f t="shared" si="1"/>
        <v>99.258944546726013</v>
      </c>
      <c r="G76" s="8"/>
      <c r="H76" s="8"/>
      <c r="I76" s="8"/>
      <c r="J76" s="8"/>
      <c r="K76" s="8"/>
      <c r="L76" s="8"/>
      <c r="M76" s="8"/>
    </row>
    <row r="77" spans="1:13" s="3" customFormat="1" ht="47.25" customHeight="1">
      <c r="A77" s="10" t="s">
        <v>106</v>
      </c>
      <c r="B77" s="9" t="s">
        <v>53</v>
      </c>
      <c r="C77" s="16">
        <v>245.5</v>
      </c>
      <c r="D77" s="16">
        <v>245.5</v>
      </c>
      <c r="E77" s="16">
        <f t="shared" ref="E77:E106" si="2">D77/C77*100</f>
        <v>100</v>
      </c>
      <c r="G77" s="8"/>
      <c r="H77" s="8"/>
      <c r="I77" s="8"/>
      <c r="J77" s="8"/>
      <c r="K77" s="8"/>
      <c r="L77" s="8"/>
      <c r="M77" s="8"/>
    </row>
    <row r="78" spans="1:13" s="3" customFormat="1" ht="30" customHeight="1">
      <c r="A78" s="10" t="s">
        <v>114</v>
      </c>
      <c r="B78" s="9" t="s">
        <v>50</v>
      </c>
      <c r="C78" s="16">
        <v>69.900000000000006</v>
      </c>
      <c r="D78" s="16">
        <v>69.900000000000006</v>
      </c>
      <c r="E78" s="16">
        <f t="shared" si="2"/>
        <v>100</v>
      </c>
      <c r="G78" s="8"/>
      <c r="H78" s="8"/>
      <c r="I78" s="8"/>
      <c r="J78" s="8"/>
      <c r="K78" s="8"/>
      <c r="L78" s="8"/>
      <c r="M78" s="8"/>
    </row>
    <row r="79" spans="1:13" s="2" customFormat="1" ht="28.5" customHeight="1">
      <c r="A79" s="10" t="s">
        <v>54</v>
      </c>
      <c r="B79" s="14" t="s">
        <v>55</v>
      </c>
      <c r="C79" s="33">
        <v>1246.2</v>
      </c>
      <c r="D79" s="16">
        <v>445.6</v>
      </c>
      <c r="E79" s="16">
        <f t="shared" si="2"/>
        <v>35.756700369122129</v>
      </c>
      <c r="G79" s="24"/>
      <c r="H79" s="24"/>
      <c r="I79" s="24"/>
      <c r="J79" s="24"/>
      <c r="K79" s="24"/>
      <c r="L79" s="24"/>
      <c r="M79" s="24"/>
    </row>
    <row r="80" spans="1:13" s="3" customFormat="1" ht="61.5" customHeight="1">
      <c r="A80" s="10" t="s">
        <v>41</v>
      </c>
      <c r="B80" s="14" t="s">
        <v>52</v>
      </c>
      <c r="C80" s="33">
        <v>105580.2</v>
      </c>
      <c r="D80" s="34">
        <v>105580.2</v>
      </c>
      <c r="E80" s="34">
        <f t="shared" si="2"/>
        <v>100</v>
      </c>
      <c r="G80" s="8"/>
      <c r="H80" s="8"/>
      <c r="I80" s="8"/>
      <c r="J80" s="8"/>
      <c r="K80" s="8"/>
      <c r="L80" s="8"/>
      <c r="M80" s="8"/>
    </row>
    <row r="81" spans="1:13" s="3" customFormat="1" ht="45" customHeight="1">
      <c r="A81" s="10" t="s">
        <v>42</v>
      </c>
      <c r="B81" s="14" t="s">
        <v>56</v>
      </c>
      <c r="C81" s="33">
        <v>3262.1</v>
      </c>
      <c r="D81" s="16">
        <v>3262.1</v>
      </c>
      <c r="E81" s="16">
        <f t="shared" si="2"/>
        <v>100</v>
      </c>
      <c r="G81" s="8"/>
      <c r="H81" s="8"/>
      <c r="I81" s="8"/>
      <c r="J81" s="8"/>
      <c r="K81" s="8"/>
      <c r="L81" s="8"/>
      <c r="M81" s="8"/>
    </row>
    <row r="82" spans="1:13" s="3" customFormat="1" ht="61.5" customHeight="1">
      <c r="A82" s="10" t="s">
        <v>107</v>
      </c>
      <c r="B82" s="14" t="s">
        <v>40</v>
      </c>
      <c r="C82" s="16">
        <v>-2368.8000000000002</v>
      </c>
      <c r="D82" s="16">
        <v>-2368.8000000000002</v>
      </c>
      <c r="E82" s="16">
        <f>D82/C82*100</f>
        <v>100</v>
      </c>
      <c r="G82" s="8"/>
      <c r="H82" s="8"/>
      <c r="I82" s="8"/>
      <c r="J82" s="8"/>
      <c r="K82" s="8"/>
      <c r="L82" s="8"/>
      <c r="M82" s="8"/>
    </row>
    <row r="83" spans="1:13" s="3" customFormat="1" ht="18" customHeight="1">
      <c r="A83" s="12" t="s">
        <v>88</v>
      </c>
      <c r="B83" s="46" t="s">
        <v>91</v>
      </c>
      <c r="C83" s="32">
        <f>SUM(C84:C84)</f>
        <v>54.1</v>
      </c>
      <c r="D83" s="32">
        <f>SUM(D84:D84)</f>
        <v>30.2</v>
      </c>
      <c r="E83" s="32">
        <f>D83/C83*100</f>
        <v>55.822550831792974</v>
      </c>
      <c r="G83" s="8"/>
      <c r="H83" s="8"/>
      <c r="I83" s="8"/>
      <c r="J83" s="8"/>
      <c r="K83" s="8"/>
      <c r="L83" s="8"/>
      <c r="M83" s="8"/>
    </row>
    <row r="84" spans="1:13" s="3" customFormat="1" ht="108.95" customHeight="1">
      <c r="A84" s="10" t="s">
        <v>89</v>
      </c>
      <c r="B84" s="14" t="s">
        <v>90</v>
      </c>
      <c r="C84" s="16">
        <v>54.1</v>
      </c>
      <c r="D84" s="16">
        <v>30.2</v>
      </c>
      <c r="E84" s="16">
        <f>D84/C84*100</f>
        <v>55.822550831792974</v>
      </c>
      <c r="G84" s="8"/>
      <c r="H84" s="8"/>
      <c r="I84" s="8"/>
      <c r="J84" s="8"/>
      <c r="K84" s="8"/>
      <c r="L84" s="8"/>
      <c r="M84" s="8"/>
    </row>
    <row r="85" spans="1:13" s="3" customFormat="1" ht="15.75" customHeight="1">
      <c r="A85" s="12" t="s">
        <v>24</v>
      </c>
      <c r="B85" s="13" t="s">
        <v>1</v>
      </c>
      <c r="C85" s="15">
        <f>SUM(C86+C87)</f>
        <v>45.5</v>
      </c>
      <c r="D85" s="15">
        <f>SUM(D86+D87)</f>
        <v>45.5</v>
      </c>
      <c r="E85" s="15">
        <f t="shared" si="2"/>
        <v>100</v>
      </c>
      <c r="G85" s="8"/>
      <c r="H85" s="8"/>
      <c r="I85" s="8"/>
      <c r="J85" s="8"/>
      <c r="K85" s="8"/>
      <c r="L85" s="8"/>
      <c r="M85" s="8"/>
    </row>
    <row r="86" spans="1:13" s="3" customFormat="1" ht="48" customHeight="1">
      <c r="A86" s="10" t="s">
        <v>106</v>
      </c>
      <c r="B86" s="9" t="s">
        <v>53</v>
      </c>
      <c r="C86" s="16">
        <v>4.0999999999999996</v>
      </c>
      <c r="D86" s="16">
        <v>4.0999999999999996</v>
      </c>
      <c r="E86" s="16">
        <f t="shared" si="2"/>
        <v>100</v>
      </c>
      <c r="G86" s="8"/>
      <c r="H86" s="8"/>
      <c r="I86" s="8"/>
      <c r="J86" s="8"/>
      <c r="K86" s="8"/>
      <c r="L86" s="8"/>
      <c r="M86" s="8"/>
    </row>
    <row r="87" spans="1:13" s="3" customFormat="1" ht="60.95" customHeight="1">
      <c r="A87" s="10" t="s">
        <v>140</v>
      </c>
      <c r="B87" s="14" t="s">
        <v>52</v>
      </c>
      <c r="C87" s="16">
        <v>41.4</v>
      </c>
      <c r="D87" s="16">
        <v>41.4</v>
      </c>
      <c r="E87" s="16">
        <f t="shared" si="2"/>
        <v>100</v>
      </c>
      <c r="G87" s="8"/>
      <c r="H87" s="8"/>
      <c r="I87" s="8"/>
      <c r="J87" s="8"/>
      <c r="K87" s="8"/>
      <c r="L87" s="8"/>
      <c r="M87" s="8"/>
    </row>
    <row r="88" spans="1:13" s="3" customFormat="1" ht="44.1" customHeight="1">
      <c r="A88" s="12" t="s">
        <v>25</v>
      </c>
      <c r="B88" s="13" t="s">
        <v>0</v>
      </c>
      <c r="C88" s="15">
        <f>SUM(C89:C97)</f>
        <v>2098.1999999999998</v>
      </c>
      <c r="D88" s="15">
        <f>SUM(D89:D97)</f>
        <v>1741.1</v>
      </c>
      <c r="E88" s="15">
        <f t="shared" si="2"/>
        <v>82.980650081021835</v>
      </c>
      <c r="G88" s="8"/>
      <c r="H88" s="8"/>
      <c r="I88" s="8"/>
      <c r="J88" s="8"/>
      <c r="K88" s="8"/>
      <c r="L88" s="8"/>
      <c r="M88" s="8"/>
    </row>
    <row r="89" spans="1:13" s="3" customFormat="1" ht="45.6" customHeight="1">
      <c r="A89" s="42" t="s">
        <v>115</v>
      </c>
      <c r="B89" s="43" t="s">
        <v>116</v>
      </c>
      <c r="C89" s="31">
        <v>3</v>
      </c>
      <c r="D89" s="31">
        <v>3</v>
      </c>
      <c r="E89" s="31">
        <v>0</v>
      </c>
      <c r="G89" s="8"/>
      <c r="H89" s="8"/>
      <c r="I89" s="8"/>
      <c r="J89" s="8"/>
      <c r="K89" s="8"/>
      <c r="L89" s="8"/>
      <c r="M89" s="8"/>
    </row>
    <row r="90" spans="1:13" s="3" customFormat="1" ht="108.6" customHeight="1">
      <c r="A90" s="10" t="s">
        <v>57</v>
      </c>
      <c r="B90" s="14" t="s">
        <v>58</v>
      </c>
      <c r="C90" s="16">
        <v>1377.2</v>
      </c>
      <c r="D90" s="16">
        <v>1379.5</v>
      </c>
      <c r="E90" s="16">
        <f t="shared" si="2"/>
        <v>100.16700551844322</v>
      </c>
      <c r="G90" s="8"/>
      <c r="H90" s="8"/>
      <c r="I90" s="8"/>
      <c r="J90" s="8"/>
      <c r="K90" s="8"/>
      <c r="L90" s="8"/>
      <c r="M90" s="8"/>
    </row>
    <row r="91" spans="1:13" s="3" customFormat="1" ht="109.5" customHeight="1">
      <c r="A91" s="10" t="s">
        <v>59</v>
      </c>
      <c r="B91" s="14" t="s">
        <v>60</v>
      </c>
      <c r="C91" s="16">
        <v>29.9</v>
      </c>
      <c r="D91" s="16">
        <v>31</v>
      </c>
      <c r="E91" s="16">
        <f t="shared" si="2"/>
        <v>103.67892976588628</v>
      </c>
      <c r="G91" s="8"/>
      <c r="H91" s="8"/>
      <c r="I91" s="8"/>
      <c r="J91" s="8"/>
      <c r="K91" s="8"/>
      <c r="L91" s="8"/>
      <c r="M91" s="8"/>
    </row>
    <row r="92" spans="1:13" s="3" customFormat="1" ht="94.5" customHeight="1">
      <c r="A92" s="10" t="s">
        <v>10</v>
      </c>
      <c r="B92" s="14" t="s">
        <v>61</v>
      </c>
      <c r="C92" s="16">
        <v>230.5</v>
      </c>
      <c r="D92" s="16">
        <v>230.5</v>
      </c>
      <c r="E92" s="16">
        <f t="shared" si="2"/>
        <v>100</v>
      </c>
      <c r="G92" s="23"/>
      <c r="H92" s="8"/>
      <c r="I92" s="8"/>
      <c r="J92" s="8"/>
      <c r="K92" s="8"/>
      <c r="L92" s="8"/>
      <c r="M92" s="8"/>
    </row>
    <row r="93" spans="1:13" s="3" customFormat="1" ht="110.25" customHeight="1">
      <c r="A93" s="10" t="s">
        <v>37</v>
      </c>
      <c r="B93" s="14" t="s">
        <v>62</v>
      </c>
      <c r="C93" s="16">
        <v>2.4</v>
      </c>
      <c r="D93" s="16">
        <v>2.4</v>
      </c>
      <c r="E93" s="16">
        <f t="shared" si="2"/>
        <v>100</v>
      </c>
      <c r="G93" s="8"/>
      <c r="H93" s="8"/>
      <c r="I93" s="8"/>
      <c r="J93" s="8"/>
      <c r="K93" s="8"/>
      <c r="L93" s="8"/>
      <c r="M93" s="8"/>
    </row>
    <row r="94" spans="1:13" s="3" customFormat="1" ht="138.94999999999999" customHeight="1">
      <c r="A94" s="10" t="s">
        <v>63</v>
      </c>
      <c r="B94" s="14" t="s">
        <v>64</v>
      </c>
      <c r="C94" s="16">
        <v>385</v>
      </c>
      <c r="D94" s="16">
        <v>13.3</v>
      </c>
      <c r="E94" s="16">
        <f t="shared" si="2"/>
        <v>3.4545454545454546</v>
      </c>
      <c r="G94" s="8"/>
      <c r="H94" s="8"/>
      <c r="I94" s="8"/>
      <c r="J94" s="8"/>
      <c r="K94" s="8"/>
      <c r="L94" s="8"/>
      <c r="M94" s="8"/>
    </row>
    <row r="95" spans="1:13" s="3" customFormat="1" ht="62.25" customHeight="1">
      <c r="A95" s="10" t="s">
        <v>65</v>
      </c>
      <c r="B95" s="14" t="s">
        <v>66</v>
      </c>
      <c r="C95" s="16">
        <v>5.5</v>
      </c>
      <c r="D95" s="16">
        <v>32.1</v>
      </c>
      <c r="E95" s="16">
        <f t="shared" si="2"/>
        <v>583.63636363636374</v>
      </c>
      <c r="G95" s="8"/>
      <c r="H95" s="8"/>
      <c r="I95" s="8"/>
      <c r="J95" s="8"/>
      <c r="K95" s="8"/>
      <c r="L95" s="8"/>
      <c r="M95" s="8"/>
    </row>
    <row r="96" spans="1:13" s="3" customFormat="1" ht="62.25" customHeight="1">
      <c r="A96" s="10" t="s">
        <v>166</v>
      </c>
      <c r="B96" s="47" t="s">
        <v>167</v>
      </c>
      <c r="C96" s="16">
        <v>15</v>
      </c>
      <c r="D96" s="16">
        <v>0</v>
      </c>
      <c r="E96" s="16">
        <f t="shared" si="2"/>
        <v>0</v>
      </c>
      <c r="G96" s="8"/>
      <c r="H96" s="8"/>
      <c r="I96" s="8"/>
      <c r="J96" s="8"/>
      <c r="K96" s="8"/>
      <c r="L96" s="8"/>
      <c r="M96" s="8"/>
    </row>
    <row r="97" spans="1:13" s="3" customFormat="1" ht="62.25" customHeight="1">
      <c r="A97" s="10" t="s">
        <v>141</v>
      </c>
      <c r="B97" s="9" t="s">
        <v>14</v>
      </c>
      <c r="C97" s="16">
        <v>49.7</v>
      </c>
      <c r="D97" s="16">
        <v>49.3</v>
      </c>
      <c r="E97" s="16">
        <f t="shared" si="2"/>
        <v>99.195171026156927</v>
      </c>
      <c r="G97" s="8"/>
      <c r="H97" s="8"/>
      <c r="I97" s="8"/>
      <c r="J97" s="8"/>
      <c r="K97" s="8"/>
      <c r="L97" s="8"/>
      <c r="M97" s="8"/>
    </row>
    <row r="98" spans="1:13" s="3" customFormat="1" ht="46.5" customHeight="1">
      <c r="A98" s="12" t="s">
        <v>27</v>
      </c>
      <c r="B98" s="13" t="s">
        <v>26</v>
      </c>
      <c r="C98" s="15">
        <f>SUM(C99:C105)</f>
        <v>72926.600000000006</v>
      </c>
      <c r="D98" s="15">
        <f>SUM(D99:D105)</f>
        <v>72927.800000000017</v>
      </c>
      <c r="E98" s="15">
        <f t="shared" si="2"/>
        <v>100.00164549012295</v>
      </c>
      <c r="G98" s="8"/>
      <c r="H98" s="8"/>
      <c r="I98" s="8"/>
      <c r="J98" s="8"/>
      <c r="K98" s="8"/>
      <c r="L98" s="8"/>
      <c r="M98" s="8"/>
    </row>
    <row r="99" spans="1:13" ht="45.75" customHeight="1">
      <c r="A99" s="10" t="s">
        <v>67</v>
      </c>
      <c r="B99" s="48" t="s">
        <v>68</v>
      </c>
      <c r="C99" s="16">
        <v>53418</v>
      </c>
      <c r="D99" s="16">
        <v>53418.8</v>
      </c>
      <c r="E99" s="16">
        <f t="shared" si="2"/>
        <v>100.00149762252424</v>
      </c>
      <c r="G99" s="25"/>
    </row>
    <row r="100" spans="1:13" ht="47.1" customHeight="1">
      <c r="A100" s="10" t="s">
        <v>69</v>
      </c>
      <c r="B100" s="14" t="s">
        <v>70</v>
      </c>
      <c r="C100" s="16">
        <v>390</v>
      </c>
      <c r="D100" s="16">
        <v>390</v>
      </c>
      <c r="E100" s="16">
        <f t="shared" si="2"/>
        <v>100</v>
      </c>
      <c r="G100" s="25"/>
    </row>
    <row r="101" spans="1:13" s="5" customFormat="1" ht="31.5" customHeight="1">
      <c r="A101" s="10" t="s">
        <v>43</v>
      </c>
      <c r="B101" s="14" t="s">
        <v>51</v>
      </c>
      <c r="C101" s="33">
        <v>20407.400000000001</v>
      </c>
      <c r="D101" s="33">
        <v>20407.8</v>
      </c>
      <c r="E101" s="34">
        <f t="shared" si="2"/>
        <v>100.00196007330673</v>
      </c>
      <c r="G101" s="26"/>
      <c r="H101" s="26"/>
      <c r="I101" s="26"/>
      <c r="J101" s="26"/>
      <c r="K101" s="26"/>
      <c r="L101" s="26"/>
      <c r="M101" s="26"/>
    </row>
    <row r="102" spans="1:13" s="5" customFormat="1" ht="77.099999999999994" customHeight="1">
      <c r="A102" s="10" t="s">
        <v>44</v>
      </c>
      <c r="B102" s="14" t="s">
        <v>11</v>
      </c>
      <c r="C102" s="33">
        <v>569</v>
      </c>
      <c r="D102" s="16">
        <v>569</v>
      </c>
      <c r="E102" s="34">
        <f t="shared" si="2"/>
        <v>100</v>
      </c>
      <c r="G102" s="26"/>
      <c r="H102" s="20"/>
      <c r="I102" s="26"/>
      <c r="J102" s="26"/>
      <c r="K102" s="26"/>
      <c r="L102" s="26"/>
      <c r="M102" s="26"/>
    </row>
    <row r="103" spans="1:13" ht="63" customHeight="1">
      <c r="A103" s="10" t="s">
        <v>45</v>
      </c>
      <c r="B103" s="14" t="s">
        <v>52</v>
      </c>
      <c r="C103" s="33">
        <v>8115.1</v>
      </c>
      <c r="D103" s="34">
        <v>8115.1</v>
      </c>
      <c r="E103" s="34">
        <f t="shared" si="2"/>
        <v>100</v>
      </c>
    </row>
    <row r="104" spans="1:13" ht="45.95" customHeight="1">
      <c r="A104" s="10" t="s">
        <v>46</v>
      </c>
      <c r="B104" s="14" t="s">
        <v>56</v>
      </c>
      <c r="C104" s="33">
        <v>50</v>
      </c>
      <c r="D104" s="16">
        <v>50</v>
      </c>
      <c r="E104" s="16">
        <f t="shared" si="2"/>
        <v>100</v>
      </c>
      <c r="G104" s="18" t="s">
        <v>38</v>
      </c>
      <c r="H104" s="18" t="s">
        <v>38</v>
      </c>
    </row>
    <row r="105" spans="1:13" ht="62.25" customHeight="1">
      <c r="A105" s="10" t="s">
        <v>142</v>
      </c>
      <c r="B105" s="14" t="s">
        <v>40</v>
      </c>
      <c r="C105" s="16">
        <v>-10022.9</v>
      </c>
      <c r="D105" s="16">
        <v>-10022.9</v>
      </c>
      <c r="E105" s="16">
        <f>D105/C105*100</f>
        <v>100</v>
      </c>
    </row>
    <row r="106" spans="1:13" ht="16.5" customHeight="1">
      <c r="A106" s="49"/>
      <c r="B106" s="13" t="s">
        <v>4</v>
      </c>
      <c r="C106" s="15">
        <f>SUM(C13+C19+C23+C31+C35+C37+C50+C54+C57+C59+C67+C76+C85+C88+C98)+C83+C65+C61 +C63+C26</f>
        <v>240845.2</v>
      </c>
      <c r="D106" s="15">
        <f>SUM(D13+D19+D23+D31+D35+D37+D50+D54+D57+D59+D67+D76+D85+D88+D98)+D83+D65+D61 +D63+D26</f>
        <v>238737.80000000002</v>
      </c>
      <c r="E106" s="15">
        <f t="shared" si="2"/>
        <v>99.124998131579957</v>
      </c>
    </row>
    <row r="107" spans="1:13">
      <c r="C107" s="35"/>
    </row>
    <row r="108" spans="1:13">
      <c r="C108" s="35"/>
    </row>
    <row r="109" spans="1:13">
      <c r="C109" s="36" t="s">
        <v>38</v>
      </c>
      <c r="D109" s="36" t="s">
        <v>38</v>
      </c>
      <c r="E109" s="37"/>
    </row>
    <row r="110" spans="1:13">
      <c r="C110" s="35"/>
    </row>
    <row r="111" spans="1:13">
      <c r="C111" s="35"/>
    </row>
    <row r="112" spans="1:13">
      <c r="C112" s="35"/>
    </row>
    <row r="113" spans="3:7">
      <c r="C113" s="35"/>
      <c r="G113" s="22"/>
    </row>
    <row r="114" spans="3:7">
      <c r="C114" s="35"/>
      <c r="G114" s="22"/>
    </row>
    <row r="115" spans="3:7">
      <c r="C115" s="35"/>
      <c r="G115" s="22"/>
    </row>
    <row r="116" spans="3:7">
      <c r="C116" s="35"/>
      <c r="G116" s="22"/>
    </row>
    <row r="117" spans="3:7">
      <c r="C117" s="35"/>
      <c r="G117" s="22"/>
    </row>
    <row r="118" spans="3:7">
      <c r="C118" s="35"/>
      <c r="G118" s="22"/>
    </row>
    <row r="119" spans="3:7">
      <c r="C119" s="35"/>
    </row>
    <row r="120" spans="3:7">
      <c r="C120" s="35"/>
    </row>
    <row r="121" spans="3:7">
      <c r="C121" s="35"/>
    </row>
    <row r="122" spans="3:7">
      <c r="C122" s="35"/>
    </row>
    <row r="123" spans="3:7">
      <c r="C123" s="35"/>
    </row>
    <row r="124" spans="3:7">
      <c r="C124" s="35"/>
    </row>
    <row r="125" spans="3:7">
      <c r="C125" s="35"/>
    </row>
    <row r="126" spans="3:7">
      <c r="C126" s="35"/>
    </row>
    <row r="127" spans="3:7">
      <c r="C127" s="35"/>
    </row>
    <row r="128" spans="3:7">
      <c r="C128" s="35"/>
    </row>
    <row r="129" spans="3:3">
      <c r="C129" s="35"/>
    </row>
    <row r="130" spans="3:3">
      <c r="C130" s="35"/>
    </row>
    <row r="131" spans="3:3">
      <c r="C131" s="35"/>
    </row>
    <row r="132" spans="3:3">
      <c r="C132" s="35"/>
    </row>
    <row r="133" spans="3:3">
      <c r="C133" s="35"/>
    </row>
    <row r="134" spans="3:3">
      <c r="C134" s="35"/>
    </row>
    <row r="135" spans="3:3">
      <c r="C135" s="35"/>
    </row>
    <row r="136" spans="3:3">
      <c r="C136" s="35"/>
    </row>
    <row r="137" spans="3:3">
      <c r="C137" s="35"/>
    </row>
    <row r="138" spans="3:3">
      <c r="C138" s="35"/>
    </row>
    <row r="139" spans="3:3">
      <c r="C139" s="35"/>
    </row>
    <row r="140" spans="3:3">
      <c r="C140" s="35"/>
    </row>
    <row r="141" spans="3:3">
      <c r="C141" s="35"/>
    </row>
    <row r="142" spans="3:3">
      <c r="C142" s="35"/>
    </row>
    <row r="143" spans="3:3">
      <c r="C143" s="35"/>
    </row>
    <row r="144" spans="3:3">
      <c r="C144" s="35"/>
    </row>
    <row r="145" spans="3:3">
      <c r="C145" s="35"/>
    </row>
    <row r="146" spans="3:3">
      <c r="C146" s="35"/>
    </row>
    <row r="147" spans="3:3">
      <c r="C147" s="35"/>
    </row>
    <row r="148" spans="3:3">
      <c r="C148" s="35"/>
    </row>
    <row r="149" spans="3:3">
      <c r="C149" s="35"/>
    </row>
    <row r="150" spans="3:3">
      <c r="C150" s="35"/>
    </row>
    <row r="151" spans="3:3">
      <c r="C151" s="35"/>
    </row>
    <row r="152" spans="3:3">
      <c r="C152" s="35"/>
    </row>
    <row r="153" spans="3:3">
      <c r="C153" s="35"/>
    </row>
    <row r="154" spans="3:3">
      <c r="C154" s="35"/>
    </row>
    <row r="155" spans="3:3">
      <c r="C155" s="35"/>
    </row>
    <row r="156" spans="3:3">
      <c r="C156" s="35"/>
    </row>
    <row r="157" spans="3:3">
      <c r="C157" s="35"/>
    </row>
    <row r="158" spans="3:3">
      <c r="C158" s="35"/>
    </row>
    <row r="159" spans="3:3">
      <c r="C159" s="35"/>
    </row>
    <row r="160" spans="3:3">
      <c r="C160" s="35"/>
    </row>
    <row r="161" spans="3:3">
      <c r="C161" s="35"/>
    </row>
    <row r="162" spans="3:3">
      <c r="C162" s="35"/>
    </row>
    <row r="163" spans="3:3">
      <c r="C163" s="35"/>
    </row>
    <row r="164" spans="3:3">
      <c r="C164" s="35"/>
    </row>
    <row r="165" spans="3:3">
      <c r="C165" s="35"/>
    </row>
    <row r="166" spans="3:3">
      <c r="C166" s="35"/>
    </row>
    <row r="167" spans="3:3">
      <c r="C167" s="35"/>
    </row>
  </sheetData>
  <mergeCells count="4">
    <mergeCell ref="A10:C10"/>
    <mergeCell ref="A7:E7"/>
    <mergeCell ref="A8:E8"/>
    <mergeCell ref="A9:E9"/>
  </mergeCells>
  <phoneticPr fontId="0" type="noConversion"/>
  <pageMargins left="0.55118110236220474" right="0" top="0.56000000000000005" bottom="0.39370078740157483" header="0.17" footer="0.1968503937007874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Доходы</vt:lpstr>
      <vt:lpstr>Доходы!Заголовки_для_печати</vt:lpstr>
      <vt:lpstr>Доходы!Область_печати</vt:lpstr>
    </vt:vector>
  </TitlesOfParts>
  <Company>findep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rtv</dc:creator>
  <cp:lastModifiedBy>Татьяна В. Григоренко</cp:lastModifiedBy>
  <cp:lastPrinted>2014-05-08T08:28:58Z</cp:lastPrinted>
  <dcterms:created xsi:type="dcterms:W3CDTF">2004-09-11T05:05:19Z</dcterms:created>
  <dcterms:modified xsi:type="dcterms:W3CDTF">2014-05-08T08:30:11Z</dcterms:modified>
</cp:coreProperties>
</file>