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Доходы!$8:$8</definedName>
    <definedName name="_xlnm.Print_Area" localSheetId="0">Доходы!$A$1:$E$127</definedName>
  </definedNames>
  <calcPr calcId="144525" refMode="R1C1"/>
</workbook>
</file>

<file path=xl/calcChain.xml><?xml version="1.0" encoding="utf-8"?>
<calcChain xmlns="http://schemas.openxmlformats.org/spreadsheetml/2006/main">
  <c r="E105" i="1" l="1"/>
  <c r="E104" i="1"/>
  <c r="D103" i="1"/>
  <c r="C103" i="1"/>
  <c r="E115" i="1"/>
  <c r="E101" i="1"/>
  <c r="D90" i="1"/>
  <c r="C57" i="1"/>
  <c r="E71" i="1"/>
  <c r="E64" i="1"/>
  <c r="E63" i="1"/>
  <c r="E62" i="1"/>
  <c r="E61" i="1"/>
  <c r="D45" i="1"/>
  <c r="E48" i="1"/>
  <c r="C24" i="1"/>
  <c r="D24" i="1"/>
  <c r="E27" i="1"/>
  <c r="D9" i="1"/>
  <c r="E10" i="1"/>
  <c r="E25" i="1"/>
  <c r="E92" i="1"/>
  <c r="D117" i="1"/>
  <c r="E85" i="1"/>
  <c r="E84" i="1"/>
  <c r="E79" i="1"/>
  <c r="E75" i="1"/>
  <c r="E74" i="1"/>
  <c r="E73" i="1"/>
  <c r="E72" i="1"/>
  <c r="D57" i="1"/>
  <c r="E68" i="1"/>
  <c r="E59" i="1"/>
  <c r="E58" i="1"/>
  <c r="C45" i="1"/>
  <c r="E46" i="1"/>
  <c r="E29" i="1"/>
  <c r="C28" i="1"/>
  <c r="D28" i="1"/>
  <c r="E28" i="1" l="1"/>
  <c r="C17" i="1" l="1"/>
  <c r="D17" i="1"/>
  <c r="C14" i="1"/>
  <c r="D14" i="1"/>
  <c r="E122" i="1"/>
  <c r="D77" i="1"/>
  <c r="E80" i="1"/>
  <c r="E26" i="1"/>
  <c r="E116" i="1"/>
  <c r="E107" i="1"/>
  <c r="C53" i="1"/>
  <c r="D30" i="1"/>
  <c r="C30" i="1"/>
  <c r="E23" i="1"/>
  <c r="E119" i="1" l="1"/>
  <c r="C90" i="1"/>
  <c r="E96" i="1"/>
  <c r="C77" i="1" l="1"/>
  <c r="D32" i="1"/>
  <c r="E114" i="1"/>
  <c r="E113" i="1"/>
  <c r="E112" i="1"/>
  <c r="E111" i="1"/>
  <c r="E110" i="1"/>
  <c r="E109" i="1"/>
  <c r="C32" i="1"/>
  <c r="C117" i="1"/>
  <c r="E66" i="1" l="1"/>
  <c r="E60" i="1"/>
  <c r="E16" i="1"/>
  <c r="E108" i="1"/>
  <c r="E106" i="1"/>
  <c r="E103" i="1"/>
  <c r="E99" i="1"/>
  <c r="E93" i="1"/>
  <c r="E47" i="1" l="1"/>
  <c r="E36" i="1"/>
  <c r="E50" i="1"/>
  <c r="E22" i="1"/>
  <c r="E21" i="1"/>
  <c r="E20" i="1"/>
  <c r="D19" i="1"/>
  <c r="C19" i="1"/>
  <c r="E15" i="1"/>
  <c r="D87" i="1"/>
  <c r="C9" i="1"/>
  <c r="E102" i="1"/>
  <c r="E49" i="1"/>
  <c r="E56" i="1"/>
  <c r="C87" i="1"/>
  <c r="E67" i="1"/>
  <c r="E78" i="1"/>
  <c r="E39" i="1"/>
  <c r="E54" i="1"/>
  <c r="C55" i="1"/>
  <c r="D55" i="1"/>
  <c r="D53" i="1"/>
  <c r="E38" i="1"/>
  <c r="E37" i="1"/>
  <c r="E12" i="1"/>
  <c r="E11" i="1"/>
  <c r="E33" i="1"/>
  <c r="E88" i="1"/>
  <c r="E69" i="1"/>
  <c r="E13" i="1"/>
  <c r="E18" i="1"/>
  <c r="E31" i="1"/>
  <c r="E35" i="1"/>
  <c r="E40" i="1"/>
  <c r="E41" i="1"/>
  <c r="E42" i="1"/>
  <c r="E43" i="1"/>
  <c r="E44" i="1"/>
  <c r="C51" i="1"/>
  <c r="D51" i="1"/>
  <c r="E52" i="1"/>
  <c r="E65" i="1"/>
  <c r="E76" i="1"/>
  <c r="E81" i="1"/>
  <c r="E82" i="1"/>
  <c r="E83" i="1"/>
  <c r="E86" i="1"/>
  <c r="E89" i="1"/>
  <c r="E94" i="1"/>
  <c r="E95" i="1"/>
  <c r="E118" i="1"/>
  <c r="E120" i="1"/>
  <c r="E121" i="1"/>
  <c r="E123" i="1"/>
  <c r="E124" i="1"/>
  <c r="E34" i="1"/>
  <c r="D125" i="1" l="1"/>
  <c r="C125" i="1"/>
  <c r="E19" i="1"/>
  <c r="E55" i="1"/>
  <c r="E17" i="1"/>
  <c r="E14" i="1"/>
  <c r="E24" i="1"/>
  <c r="E117" i="1"/>
  <c r="E77" i="1"/>
  <c r="E51" i="1"/>
  <c r="E45" i="1"/>
  <c r="E30" i="1"/>
  <c r="E53" i="1"/>
  <c r="E87" i="1"/>
  <c r="E57" i="1"/>
  <c r="E90" i="1"/>
  <c r="E32" i="1"/>
  <c r="E9" i="1"/>
  <c r="E125" i="1" l="1"/>
</calcChain>
</file>

<file path=xl/sharedStrings.xml><?xml version="1.0" encoding="utf-8"?>
<sst xmlns="http://schemas.openxmlformats.org/spreadsheetml/2006/main" count="250" uniqueCount="212">
  <si>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</si>
  <si>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</si>
  <si>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</si>
  <si>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</si>
  <si>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</si>
  <si>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</si>
  <si>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</si>
  <si>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</si>
  <si>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</si>
  <si>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081 0 00 00000 00 0000 000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</si>
  <si>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</si>
  <si>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</si>
  <si>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</si>
  <si>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</si>
  <si>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</si>
  <si>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</si>
  <si>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</si>
  <si>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</si>
  <si>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</si>
  <si>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</si>
  <si>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</si>
  <si>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</si>
  <si>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Управление образования Администрации Колпашевского района</t>
  </si>
  <si>
    <t>Денежные взыскания (штрафы) за нарушение земельного законодательства</t>
  </si>
  <si>
    <t>177 0 00 00000 00 0000 000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</si>
  <si>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</si>
  <si>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</si>
  <si>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</si>
  <si>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</si>
  <si>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</si>
  <si>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Плата за размещение отходов производства и потребления</t>
  </si>
  <si>
    <t>182 1 01 02010 01 0000 110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</si>
  <si>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</si>
  <si>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</si>
  <si>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</si>
  <si>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</si>
  <si>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</si>
  <si>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</si>
  <si>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</si>
  <si>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</si>
  <si>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муниципальных районов на выравнивание  бюджетной обеспеченности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</si>
  <si>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</si>
  <si>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</si>
  <si>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</si>
  <si>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</si>
  <si>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</si>
  <si>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</si>
  <si>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</si>
  <si>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</si>
  <si>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</si>
  <si>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818 0 00 00000 00 0000 000</t>
  </si>
  <si>
    <t>836 0 00 00000 00 0000 000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</si>
  <si>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</si>
  <si>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</si>
  <si>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</si>
  <si>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</si>
  <si>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</si>
  <si>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</si>
  <si>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</si>
  <si>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</si>
  <si>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902 1 13 01995 05 0000 130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</si>
  <si>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</si>
  <si>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</si>
  <si>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</si>
  <si>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048 1 12 01010 01 0000 120</t>
  </si>
  <si>
    <t>048 1 12 01020 01 0000 120</t>
  </si>
  <si>
    <t>048 1 12 01030 01 0000 120</t>
  </si>
  <si>
    <t>048 1 12 01040 01 0000 120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</si>
  <si>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</si>
  <si>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</si>
  <si>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</si>
  <si>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</si>
  <si>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</si>
  <si>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188 1 16 43000 01 0000 140</t>
  </si>
  <si>
    <t>188 1 16 90050 05 0000 140</t>
  </si>
  <si>
    <t>321 1 16 25060 01 0000 140</t>
  </si>
  <si>
    <t>904 2 02 03024 05 0000 151</t>
  </si>
  <si>
    <t>905 1 16 90050 05 0000 140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</si>
  <si>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</si>
  <si>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</si>
  <si>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</si>
  <si>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</si>
  <si>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</si>
  <si>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</si>
  <si>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</si>
  <si>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</si>
  <si>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</si>
  <si>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</si>
  <si>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</si>
  <si>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</si>
  <si>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</si>
  <si>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</si>
  <si>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182 1 01 02040 01 0000 110</t>
  </si>
  <si>
    <t>188 1 16 28000 01 0000 140</t>
  </si>
  <si>
    <t>901 1 16 90050 05 0000 140</t>
  </si>
  <si>
    <t>905 111 05013 13 0000 120</t>
  </si>
  <si>
    <t>076 1 16 90050 05 0000 140</t>
  </si>
  <si>
    <t>907 0 00 00000 00 0000 000</t>
  </si>
  <si>
    <t>907 2 02 04014 05 0000 151</t>
  </si>
  <si>
    <t>Управление по культуре, спорту и молодёжной политике Администрации Колпашевского района</t>
  </si>
  <si>
    <t>905 1 14 06013 13 0000 430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</si>
  <si>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</si>
  <si>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</si>
  <si>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МКУ "Агентство по управлению муниципальным имуществом"</t>
  </si>
  <si>
    <t>Управление Федеральной службы по ветеринарному и фитосанитарному надзору по Томской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</si>
  <si>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</si>
  <si>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</si>
  <si>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</si>
  <si>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</si>
  <si>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</si>
  <si>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Наименование главного администратора доходов и кодов бюджетной классификации доходов бюджетов РФ </t>
  </si>
  <si>
    <t>905 1 11 05075 05 0000 120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</si>
  <si>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</si>
  <si>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</si>
  <si>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</si>
  <si>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Дотации бюджетам муниципальных районов на поддержку мер по обеспечению сбалансированности бюджетов</t>
  </si>
  <si>
    <t>905 111 05013 05 0000 120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</si>
  <si>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</si>
  <si>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Налогового кодекса Российской Федерации</t>
    </r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</si>
  <si>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 </t>
  </si>
  <si>
    <t>904 1 13 01995 05 0000 130</t>
  </si>
  <si>
    <t>Управление Министерства внутренних дел Российской Федерации по Томской области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</si>
  <si>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</si>
  <si>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 xml:space="preserve">                                                     Приложение 1 к распоряжению </t>
  </si>
  <si>
    <t>901 2 02 30024 05 0000 151</t>
  </si>
  <si>
    <t>901 2 02 30027 05 0000 151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</si>
  <si>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</si>
  <si>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901 2 02 35082 05 0000 151</t>
  </si>
  <si>
    <t>901 2 02 35260 05 0000 151</t>
  </si>
  <si>
    <t>901 2 02 35542 05 0000 151</t>
  </si>
  <si>
    <t>Субвенции бюджетам муниципальных районов на повышение продуктивности в молочном скотоводстве</t>
  </si>
  <si>
    <t>901 2 19 60010 05 0000 151</t>
  </si>
  <si>
    <t>902 2 02 29999 05 0000 151</t>
  </si>
  <si>
    <t>902 2 02 30024 05 0000 151</t>
  </si>
  <si>
    <t>902 2 02 49999 05 0000 151</t>
  </si>
  <si>
    <t>902 2 18 05010 05 0000 151</t>
  </si>
  <si>
    <t>902 2 18 05020 05 0000 151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</si>
  <si>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</si>
  <si>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</si>
  <si>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902 2 19 60010 05 0000 151</t>
  </si>
  <si>
    <t>907 2 02 29999 05 0000 151</t>
  </si>
  <si>
    <t>907 2 02 30024 05 0000 151</t>
  </si>
  <si>
    <t>907 2 02 40014 05 0000 151</t>
  </si>
  <si>
    <t>907 2 19 60010 05 0000 151</t>
  </si>
  <si>
    <t>992 2 02 15001 05 0000 151</t>
  </si>
  <si>
    <t>992 2 02 15002 05 0000 151</t>
  </si>
  <si>
    <t>992 2 02 29999 05 0000 151</t>
  </si>
  <si>
    <t>992 2 02 30024 05 0000 151</t>
  </si>
  <si>
    <t>992 2 02 35118 05 0000 151</t>
  </si>
  <si>
    <t>992 2 02 49999 05 0000 151</t>
  </si>
  <si>
    <t>992 2 19 60010 05 0000 151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</si>
  <si>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</si>
  <si>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</si>
  <si>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</si>
  <si>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</si>
  <si>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</si>
  <si>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</si>
  <si>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</si>
  <si>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141 1 16 25050 01 0000 140</t>
  </si>
  <si>
    <t>Денежные взыскания (штрафы) за нарушение законодательства в области охраны окружающей среды</t>
  </si>
  <si>
    <t>161 0 00 00000 00 0000 000</t>
  </si>
  <si>
    <t>Федеральная антимонопольная служба</t>
  </si>
  <si>
    <t>161 1 16 33050 05 0000 140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</si>
  <si>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</si>
  <si>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</si>
  <si>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</si>
  <si>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901 1 16 33050 05 0000 140</t>
  </si>
  <si>
    <t>902 1 13 02995 05 0000 130</t>
  </si>
  <si>
    <t>Прочие доходы от компенсации затрат бюджетов муниципальных районов</t>
  </si>
  <si>
    <t>901 1 13 02995 05 0000 130</t>
  </si>
  <si>
    <t>901 2 02 35120 05 0000 151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</si>
  <si>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</si>
  <si>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901 2 18 60010 05 0000 151</t>
  </si>
  <si>
    <t>901 2 19 25527 05 0000 151</t>
  </si>
  <si>
    <t>901 2 19 25555 05 0000 151</t>
  </si>
  <si>
    <t>901 2 19 25560 05 0000 151</t>
  </si>
  <si>
    <t>902 1 16 33050 05 0000 151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</si>
  <si>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</si>
  <si>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905 1 14 06013 05 0000 430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</si>
  <si>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из бюджетов муниципальных районов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</si>
  <si>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районов</t>
  </si>
  <si>
    <t>Возврат остатков субсидий на поддержку обустройства мест массового отдыха населения (городских парков) из бюджетов муниципальных районов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</si>
  <si>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</si>
  <si>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</si>
  <si>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</si>
  <si>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План на 01.07.18г.  (тыс. рублей)</t>
  </si>
  <si>
    <t>Исполн. на 01.07.18г. (тыс. рублей)</t>
  </si>
  <si>
    <t>141 1 16 90050 05 0000 140</t>
  </si>
  <si>
    <t>188 1 16 30030 01 0000 140</t>
  </si>
  <si>
    <t>901 2 02 25527 05 0000 151</t>
  </si>
  <si>
    <t>901 2 02 25555 05 0000 151</t>
  </si>
  <si>
    <t>901 2 02 25567 05 0000 151</t>
  </si>
  <si>
    <t>901 2 02 29999 05 0000 151</t>
  </si>
  <si>
    <t>901 2 02 35543 05 0000 151</t>
  </si>
  <si>
    <t>905 1 13 02995 05 0000 130</t>
  </si>
  <si>
    <t>907 2 02 49999 05 0000 151</t>
  </si>
  <si>
    <t>907 2 02 25467 05 0000 151</t>
  </si>
  <si>
    <t>907 2 02 25497 05 0000 151</t>
  </si>
  <si>
    <t>905 1 14 06313 13 0000 430</t>
  </si>
  <si>
    <t>905 108 07150 01 0000 110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</si>
  <si>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</si>
  <si>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</si>
  <si>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Государственная пошлина за выдачу разрешения на установку рекламной конструкции 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</si>
  <si>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</si>
  <si>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</si>
  <si>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</si>
  <si>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реализацию мероприятий по устойчивому развитию сельских территорий</t>
  </si>
  <si>
    <t>Субсидии бюджетам муниципальных районов Российской Федерации на реализацию мероприятий по обеспечению жильем молодых семей</t>
  </si>
  <si>
    <t>Прочие денежные взыскания (штрафы) за правонарушения в области дорожного движения</t>
  </si>
  <si>
    <t xml:space="preserve">                                                     Администрации Колпашевского района</t>
  </si>
  <si>
    <t xml:space="preserve">                                                     от 31.07.2018 г. № 344</t>
  </si>
  <si>
    <t>Отчет об исполнении бюджета муниципального образования "Колпашевский район" по кодам классификации доходов бюджета                                                                                              за 1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</si>
</sst>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000000"/>
  </numFmts>
  <fonts count="16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49" fontId="10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167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Font="1" applyFill="1" applyAlignment="1">
      <alignment vertical="top"/>
    </xf>
    <xf numFmtId="0" fontId="12" fillId="2" borderId="1" xfId="0" applyFont="1" applyFill="1" applyBorder="1" applyAlignment="1">
      <alignment horizontal="justify" vertical="top" wrapText="1"/>
    </xf>
    <xf numFmtId="0" fontId="12" fillId="0" borderId="1" xfId="0" applyNumberFormat="1" applyFont="1" applyBorder="1" applyAlignment="1">
      <alignment horizontal="justify" vertical="top" wrapText="1"/>
    </xf>
    <xf numFmtId="2" fontId="9" fillId="2" borderId="1" xfId="0" applyNumberFormat="1" applyFont="1" applyFill="1" applyBorder="1" applyAlignment="1">
      <alignment horizontal="justify" vertical="top" wrapText="1"/>
    </xf>
    <xf numFmtId="2" fontId="12" fillId="0" borderId="1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/>
    </xf>
    <xf numFmtId="0" fontId="4" fillId="0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186"/>
  <sheetViews>
    <sheetView tabSelected="1" workbookViewId="0">
      <selection activeCell="L5" sqref="L5"/>
    </sheetView>
  </sheetViews>
  <sheetFormatPr defaultColWidth="9.140625" defaultRowHeight="15.75" x14ac:dyDescent="0.25"/>
  <cols>
    <col min="1" max="1" width="26.140625" style="27" customWidth="1"/>
    <col min="2" max="2" width="40.7109375" style="49" customWidth="1"/>
    <col min="3" max="3" width="12" style="24" customWidth="1"/>
    <col min="4" max="4" width="11.5703125" style="18" customWidth="1"/>
    <col min="5" max="5" width="6.570312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1" spans="1:13" x14ac:dyDescent="0.25">
      <c r="B1" s="62" t="s">
        <v>123</v>
      </c>
      <c r="C1" s="62"/>
      <c r="D1" s="62"/>
      <c r="E1" s="62"/>
    </row>
    <row r="2" spans="1:13" x14ac:dyDescent="0.25">
      <c r="B2" s="62" t="s">
        <v>209</v>
      </c>
      <c r="C2" s="62"/>
      <c r="D2" s="62"/>
      <c r="E2" s="62"/>
    </row>
    <row r="3" spans="1:13" ht="15.75" customHeight="1" x14ac:dyDescent="0.25">
      <c r="B3" s="71" t="s">
        <v>210</v>
      </c>
      <c r="C3" s="62"/>
      <c r="D3" s="62"/>
      <c r="E3" s="62"/>
    </row>
    <row r="4" spans="1:13" ht="15.75" customHeight="1" x14ac:dyDescent="0.25">
      <c r="B4" s="39"/>
      <c r="C4" s="27"/>
      <c r="D4" s="27"/>
      <c r="E4" s="27"/>
    </row>
    <row r="5" spans="1:13" s="4" customFormat="1" ht="57.75" customHeight="1" x14ac:dyDescent="0.3">
      <c r="A5" s="73" t="s">
        <v>211</v>
      </c>
      <c r="B5" s="73"/>
      <c r="C5" s="73"/>
      <c r="D5" s="73"/>
      <c r="E5" s="73"/>
      <c r="G5" s="19"/>
      <c r="H5" s="19"/>
      <c r="I5" s="19"/>
      <c r="J5" s="19"/>
      <c r="K5" s="19"/>
      <c r="L5" s="19"/>
      <c r="M5" s="19"/>
    </row>
    <row r="6" spans="1:13" s="6" customFormat="1" ht="12" customHeight="1" x14ac:dyDescent="0.25">
      <c r="A6" s="72"/>
      <c r="B6" s="72"/>
      <c r="C6" s="72"/>
      <c r="D6" s="20"/>
      <c r="E6" s="28" t="s">
        <v>28</v>
      </c>
      <c r="G6" s="20"/>
      <c r="H6" s="20"/>
      <c r="I6" s="20"/>
      <c r="J6" s="20"/>
      <c r="K6" s="20"/>
      <c r="L6" s="20"/>
      <c r="M6" s="20"/>
    </row>
    <row r="7" spans="1:13" s="55" customFormat="1" ht="42" customHeight="1" x14ac:dyDescent="0.2">
      <c r="A7" s="51" t="s">
        <v>1</v>
      </c>
      <c r="B7" s="54" t="s">
        <v>110</v>
      </c>
      <c r="C7" s="52" t="s">
        <v>185</v>
      </c>
      <c r="D7" s="53" t="s">
        <v>186</v>
      </c>
      <c r="E7" s="54" t="s">
        <v>6</v>
      </c>
      <c r="G7" s="56"/>
      <c r="H7" s="56"/>
      <c r="I7" s="56"/>
      <c r="J7" s="56"/>
      <c r="K7" s="56"/>
      <c r="L7" s="56"/>
      <c r="M7" s="56"/>
    </row>
    <row r="8" spans="1:13" ht="15.75" customHeight="1" x14ac:dyDescent="0.2">
      <c r="A8" s="40">
        <v>1</v>
      </c>
      <c r="B8" s="40">
        <v>2</v>
      </c>
      <c r="C8" s="29">
        <v>3</v>
      </c>
      <c r="D8" s="29">
        <v>4</v>
      </c>
      <c r="E8" s="29">
        <v>5</v>
      </c>
    </row>
    <row r="9" spans="1:13" ht="52.15" customHeight="1" x14ac:dyDescent="0.25">
      <c r="A9" s="12" t="s">
        <v>29</v>
      </c>
      <c r="B9" s="13" t="s">
        <v>41</v>
      </c>
      <c r="C9" s="15">
        <f>SUM(C10:C13)</f>
        <v>319.10000000000002</v>
      </c>
      <c r="D9" s="15">
        <f>SUM(D10:D13)</f>
        <v>319</v>
      </c>
      <c r="E9" s="15">
        <f t="shared" ref="E9:E14" si="0">D9/C9*100</f>
        <v>99.968661861485415</v>
      </c>
    </row>
    <row r="10" spans="1:13" ht="50.45" customHeight="1" x14ac:dyDescent="0.25">
      <c r="A10" s="10" t="s">
        <v>64</v>
      </c>
      <c r="B10" s="9" t="s">
        <v>44</v>
      </c>
      <c r="C10" s="16">
        <v>151.9</v>
      </c>
      <c r="D10" s="16">
        <v>151.80000000000001</v>
      </c>
      <c r="E10" s="16">
        <f t="shared" si="0"/>
        <v>99.934167215273206</v>
      </c>
    </row>
    <row r="11" spans="1:13" ht="52.9" customHeight="1" x14ac:dyDescent="0.25">
      <c r="A11" s="10" t="s">
        <v>65</v>
      </c>
      <c r="B11" s="9" t="s">
        <v>45</v>
      </c>
      <c r="C11" s="16">
        <v>-0.1</v>
      </c>
      <c r="D11" s="16">
        <v>-0.1</v>
      </c>
      <c r="E11" s="16">
        <f t="shared" si="0"/>
        <v>100</v>
      </c>
      <c r="H11" s="21"/>
    </row>
    <row r="12" spans="1:13" ht="35.450000000000003" customHeight="1" x14ac:dyDescent="0.25">
      <c r="A12" s="10" t="s">
        <v>66</v>
      </c>
      <c r="B12" s="9" t="s">
        <v>46</v>
      </c>
      <c r="C12" s="16">
        <v>28.6</v>
      </c>
      <c r="D12" s="16">
        <v>28.6</v>
      </c>
      <c r="E12" s="16">
        <f t="shared" si="0"/>
        <v>100</v>
      </c>
    </row>
    <row r="13" spans="1:13" ht="36" customHeight="1" x14ac:dyDescent="0.25">
      <c r="A13" s="10" t="s">
        <v>67</v>
      </c>
      <c r="B13" s="9" t="s">
        <v>30</v>
      </c>
      <c r="C13" s="16">
        <v>138.69999999999999</v>
      </c>
      <c r="D13" s="16">
        <v>138.69999999999999</v>
      </c>
      <c r="E13" s="16">
        <f t="shared" si="0"/>
        <v>100</v>
      </c>
    </row>
    <row r="14" spans="1:13" ht="55.15" customHeight="1" x14ac:dyDescent="0.25">
      <c r="A14" s="12" t="s">
        <v>25</v>
      </c>
      <c r="B14" s="41" t="s">
        <v>63</v>
      </c>
      <c r="C14" s="30">
        <f>C15+C16</f>
        <v>995</v>
      </c>
      <c r="D14" s="30">
        <f>D15+D16</f>
        <v>995.5</v>
      </c>
      <c r="E14" s="15">
        <f t="shared" si="0"/>
        <v>100.0502512562814</v>
      </c>
      <c r="F14" s="11"/>
    </row>
    <row r="15" spans="1:13" ht="121.9" customHeight="1" x14ac:dyDescent="0.25">
      <c r="A15" s="10" t="s">
        <v>80</v>
      </c>
      <c r="B15" s="9" t="s">
        <v>68</v>
      </c>
      <c r="C15" s="31">
        <v>23</v>
      </c>
      <c r="D15" s="31">
        <v>23</v>
      </c>
      <c r="E15" s="16">
        <f t="shared" ref="E15:E77" si="1">D15/C15*100</f>
        <v>100</v>
      </c>
    </row>
    <row r="16" spans="1:13" ht="66.75" customHeight="1" x14ac:dyDescent="0.25">
      <c r="A16" s="10" t="s">
        <v>96</v>
      </c>
      <c r="B16" s="9" t="s">
        <v>10</v>
      </c>
      <c r="C16" s="31">
        <v>972</v>
      </c>
      <c r="D16" s="31">
        <v>972.5</v>
      </c>
      <c r="E16" s="16">
        <f t="shared" si="1"/>
        <v>100.05144032921811</v>
      </c>
    </row>
    <row r="17" spans="1:13" s="3" customFormat="1" ht="51.6" customHeight="1" x14ac:dyDescent="0.25">
      <c r="A17" s="12" t="s">
        <v>9</v>
      </c>
      <c r="B17" s="42" t="s">
        <v>104</v>
      </c>
      <c r="C17" s="15">
        <f>SUM(C18:C18)</f>
        <v>18.8</v>
      </c>
      <c r="D17" s="15">
        <f>SUM(D18:D18)</f>
        <v>18.8</v>
      </c>
      <c r="E17" s="15">
        <f>D17/C17*100</f>
        <v>100</v>
      </c>
      <c r="G17" s="8"/>
      <c r="H17" s="8"/>
      <c r="I17" s="8"/>
      <c r="J17" s="8"/>
      <c r="K17" s="8"/>
      <c r="L17" s="8"/>
      <c r="M17" s="8"/>
    </row>
    <row r="18" spans="1:13" s="3" customFormat="1" ht="72.599999999999994" customHeight="1" x14ac:dyDescent="0.25">
      <c r="A18" s="10" t="s">
        <v>69</v>
      </c>
      <c r="B18" s="9" t="s">
        <v>10</v>
      </c>
      <c r="C18" s="16">
        <v>18.8</v>
      </c>
      <c r="D18" s="16">
        <v>18.8</v>
      </c>
      <c r="E18" s="16">
        <f t="shared" si="1"/>
        <v>100</v>
      </c>
      <c r="G18" s="8"/>
      <c r="H18" s="8"/>
      <c r="I18" s="8"/>
      <c r="J18" s="8"/>
      <c r="K18" s="8"/>
      <c r="L18" s="8"/>
      <c r="M18" s="8"/>
    </row>
    <row r="19" spans="1:13" s="3" customFormat="1" ht="36" customHeight="1" x14ac:dyDescent="0.25">
      <c r="A19" s="12" t="s">
        <v>81</v>
      </c>
      <c r="B19" s="42" t="s">
        <v>82</v>
      </c>
      <c r="C19" s="33">
        <f>SUM(C20:C23)</f>
        <v>912.5</v>
      </c>
      <c r="D19" s="33">
        <f>SUM(D20:D23)</f>
        <v>912.5</v>
      </c>
      <c r="E19" s="15">
        <f t="shared" si="1"/>
        <v>100</v>
      </c>
      <c r="G19" s="8"/>
      <c r="H19" s="8"/>
      <c r="I19" s="8"/>
      <c r="J19" s="8"/>
      <c r="K19" s="8"/>
      <c r="L19" s="8"/>
      <c r="M19" s="8"/>
    </row>
    <row r="20" spans="1:13" s="3" customFormat="1" ht="115.9" customHeight="1" x14ac:dyDescent="0.25">
      <c r="A20" s="10" t="s">
        <v>83</v>
      </c>
      <c r="B20" s="14" t="s">
        <v>105</v>
      </c>
      <c r="C20" s="16">
        <v>395.5</v>
      </c>
      <c r="D20" s="16">
        <v>395.5</v>
      </c>
      <c r="E20" s="32">
        <f t="shared" si="1"/>
        <v>100</v>
      </c>
      <c r="G20" s="8"/>
      <c r="H20" s="8"/>
      <c r="I20" s="8"/>
      <c r="J20" s="8"/>
      <c r="K20" s="8"/>
      <c r="L20" s="8"/>
      <c r="M20" s="8"/>
    </row>
    <row r="21" spans="1:13" s="3" customFormat="1" ht="144.6" customHeight="1" x14ac:dyDescent="0.25">
      <c r="A21" s="10" t="s">
        <v>84</v>
      </c>
      <c r="B21" s="14" t="s">
        <v>106</v>
      </c>
      <c r="C21" s="16">
        <v>3</v>
      </c>
      <c r="D21" s="16">
        <v>3</v>
      </c>
      <c r="E21" s="32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133.9" customHeight="1" x14ac:dyDescent="0.25">
      <c r="A22" s="10" t="s">
        <v>85</v>
      </c>
      <c r="B22" s="14" t="s">
        <v>107</v>
      </c>
      <c r="C22" s="16">
        <v>596.20000000000005</v>
      </c>
      <c r="D22" s="16">
        <v>596.20000000000005</v>
      </c>
      <c r="E22" s="32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129" customHeight="1" x14ac:dyDescent="0.25">
      <c r="A23" s="10" t="s">
        <v>86</v>
      </c>
      <c r="B23" s="14" t="s">
        <v>108</v>
      </c>
      <c r="C23" s="16">
        <v>-82.2</v>
      </c>
      <c r="D23" s="16">
        <v>-82.2</v>
      </c>
      <c r="E23" s="32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63" customHeight="1" x14ac:dyDescent="0.25">
      <c r="A24" s="12" t="s">
        <v>11</v>
      </c>
      <c r="B24" s="13" t="s">
        <v>78</v>
      </c>
      <c r="C24" s="15">
        <f>(C26+C25)+C27</f>
        <v>207.6</v>
      </c>
      <c r="D24" s="15">
        <f>(D26+D25)+D27</f>
        <v>207.6</v>
      </c>
      <c r="E24" s="15">
        <f t="shared" si="1"/>
        <v>100</v>
      </c>
      <c r="G24" s="8"/>
      <c r="H24" s="8"/>
      <c r="I24" s="8"/>
      <c r="J24" s="8"/>
      <c r="K24" s="8"/>
      <c r="L24" s="8"/>
      <c r="M24" s="8"/>
    </row>
    <row r="25" spans="1:13" s="3" customFormat="1" ht="52.5" customHeight="1" x14ac:dyDescent="0.25">
      <c r="A25" s="10" t="s">
        <v>158</v>
      </c>
      <c r="B25" s="44" t="s">
        <v>159</v>
      </c>
      <c r="C25" s="32">
        <v>52</v>
      </c>
      <c r="D25" s="32">
        <v>52</v>
      </c>
      <c r="E25" s="16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97.9" customHeight="1" x14ac:dyDescent="0.25">
      <c r="A26" s="10" t="s">
        <v>70</v>
      </c>
      <c r="B26" s="9" t="s">
        <v>12</v>
      </c>
      <c r="C26" s="16">
        <v>136.1</v>
      </c>
      <c r="D26" s="16">
        <v>136.1</v>
      </c>
      <c r="E26" s="16">
        <f t="shared" si="1"/>
        <v>100</v>
      </c>
      <c r="G26" s="7"/>
      <c r="H26" s="8"/>
      <c r="I26" s="8"/>
      <c r="J26" s="8"/>
      <c r="K26" s="8"/>
      <c r="L26" s="8"/>
      <c r="M26" s="8"/>
    </row>
    <row r="27" spans="1:13" s="3" customFormat="1" ht="64.900000000000006" customHeight="1" x14ac:dyDescent="0.25">
      <c r="A27" s="10" t="s">
        <v>187</v>
      </c>
      <c r="B27" s="9" t="s">
        <v>10</v>
      </c>
      <c r="C27" s="16">
        <v>19.5</v>
      </c>
      <c r="D27" s="16">
        <v>19.5</v>
      </c>
      <c r="E27" s="16">
        <f t="shared" si="1"/>
        <v>100</v>
      </c>
      <c r="G27" s="7"/>
      <c r="H27" s="8"/>
      <c r="I27" s="8"/>
      <c r="J27" s="8"/>
      <c r="K27" s="8"/>
      <c r="L27" s="8"/>
      <c r="M27" s="8"/>
    </row>
    <row r="28" spans="1:13" s="3" customFormat="1" ht="38.450000000000003" customHeight="1" x14ac:dyDescent="0.25">
      <c r="A28" s="12" t="s">
        <v>160</v>
      </c>
      <c r="B28" s="17" t="s">
        <v>161</v>
      </c>
      <c r="C28" s="33">
        <f>C29</f>
        <v>3</v>
      </c>
      <c r="D28" s="33">
        <f>D29</f>
        <v>3</v>
      </c>
      <c r="E28" s="33">
        <f t="shared" si="1"/>
        <v>100</v>
      </c>
      <c r="G28" s="7"/>
      <c r="H28" s="8"/>
      <c r="I28" s="8"/>
      <c r="J28" s="8"/>
      <c r="K28" s="8"/>
      <c r="L28" s="8"/>
      <c r="M28" s="8"/>
    </row>
    <row r="29" spans="1:13" s="3" customFormat="1" ht="115.15" customHeight="1" x14ac:dyDescent="0.25">
      <c r="A29" s="10" t="s">
        <v>162</v>
      </c>
      <c r="B29" s="9" t="s">
        <v>163</v>
      </c>
      <c r="C29" s="16">
        <v>3</v>
      </c>
      <c r="D29" s="16">
        <v>3</v>
      </c>
      <c r="E29" s="16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36.6" customHeight="1" x14ac:dyDescent="0.25">
      <c r="A30" s="12" t="s">
        <v>24</v>
      </c>
      <c r="B30" s="13" t="s">
        <v>79</v>
      </c>
      <c r="C30" s="15">
        <f xml:space="preserve"> C31</f>
        <v>2.6</v>
      </c>
      <c r="D30" s="15">
        <f xml:space="preserve"> D31</f>
        <v>2.6</v>
      </c>
      <c r="E30" s="15">
        <f t="shared" si="1"/>
        <v>100</v>
      </c>
      <c r="G30" s="7"/>
      <c r="H30" s="8"/>
      <c r="I30" s="8"/>
      <c r="J30" s="8"/>
      <c r="K30" s="8"/>
      <c r="L30" s="8"/>
      <c r="M30" s="8"/>
    </row>
    <row r="31" spans="1:13" s="3" customFormat="1" ht="63.75" customHeight="1" x14ac:dyDescent="0.25">
      <c r="A31" s="10" t="s">
        <v>71</v>
      </c>
      <c r="B31" s="9" t="s">
        <v>10</v>
      </c>
      <c r="C31" s="16">
        <v>2.6</v>
      </c>
      <c r="D31" s="16">
        <v>2.6</v>
      </c>
      <c r="E31" s="16">
        <f t="shared" si="1"/>
        <v>100</v>
      </c>
      <c r="G31" s="7"/>
      <c r="H31" s="8"/>
      <c r="I31" s="8"/>
      <c r="J31" s="8"/>
      <c r="K31" s="8"/>
      <c r="L31" s="8"/>
      <c r="M31" s="8"/>
    </row>
    <row r="32" spans="1:13" s="3" customFormat="1" ht="33" customHeight="1" x14ac:dyDescent="0.25">
      <c r="A32" s="12" t="s">
        <v>13</v>
      </c>
      <c r="B32" s="13" t="s">
        <v>62</v>
      </c>
      <c r="C32" s="15">
        <f>SUM(C33:C44)</f>
        <v>122272.19999999998</v>
      </c>
      <c r="D32" s="15">
        <f>SUM(D33:D44)</f>
        <v>122286.19999999998</v>
      </c>
      <c r="E32" s="15">
        <f t="shared" si="1"/>
        <v>100.01144986350128</v>
      </c>
      <c r="G32" s="8"/>
      <c r="H32" s="8"/>
      <c r="I32" s="8"/>
      <c r="J32" s="8"/>
      <c r="K32" s="8"/>
      <c r="L32" s="8"/>
      <c r="M32" s="8"/>
    </row>
    <row r="33" spans="1:13" ht="136.9" customHeight="1" x14ac:dyDescent="0.25">
      <c r="A33" s="10" t="s">
        <v>31</v>
      </c>
      <c r="B33" s="9" t="s">
        <v>122</v>
      </c>
      <c r="C33" s="16">
        <v>105956</v>
      </c>
      <c r="D33" s="16">
        <v>105960.2</v>
      </c>
      <c r="E33" s="16">
        <f t="shared" si="1"/>
        <v>100.00396390954735</v>
      </c>
      <c r="I33" s="21"/>
      <c r="J33" s="21"/>
      <c r="L33" s="21"/>
    </row>
    <row r="34" spans="1:13" ht="177.6" customHeight="1" x14ac:dyDescent="0.25">
      <c r="A34" s="10" t="s">
        <v>5</v>
      </c>
      <c r="B34" s="45" t="s">
        <v>72</v>
      </c>
      <c r="C34" s="16">
        <v>161.80000000000001</v>
      </c>
      <c r="D34" s="16">
        <v>161.80000000000001</v>
      </c>
      <c r="E34" s="16">
        <f t="shared" si="1"/>
        <v>100</v>
      </c>
      <c r="L34" s="21"/>
    </row>
    <row r="35" spans="1:13" ht="84" customHeight="1" x14ac:dyDescent="0.25">
      <c r="A35" s="10" t="s">
        <v>7</v>
      </c>
      <c r="B35" s="45" t="s">
        <v>87</v>
      </c>
      <c r="C35" s="16">
        <v>533.29999999999995</v>
      </c>
      <c r="D35" s="16">
        <v>533.29999999999995</v>
      </c>
      <c r="E35" s="16">
        <f t="shared" si="1"/>
        <v>100</v>
      </c>
    </row>
    <row r="36" spans="1:13" ht="149.44999999999999" customHeight="1" x14ac:dyDescent="0.25">
      <c r="A36" s="10" t="s">
        <v>92</v>
      </c>
      <c r="B36" s="68" t="s">
        <v>118</v>
      </c>
      <c r="C36" s="16">
        <v>17.2</v>
      </c>
      <c r="D36" s="16">
        <v>17.2</v>
      </c>
      <c r="E36" s="16">
        <f t="shared" si="1"/>
        <v>100</v>
      </c>
    </row>
    <row r="37" spans="1:13" ht="46.5" customHeight="1" x14ac:dyDescent="0.25">
      <c r="A37" s="10" t="s">
        <v>91</v>
      </c>
      <c r="B37" s="45" t="s">
        <v>88</v>
      </c>
      <c r="C37" s="16">
        <v>2826.9</v>
      </c>
      <c r="D37" s="16">
        <v>2826.9</v>
      </c>
      <c r="E37" s="16">
        <f t="shared" si="1"/>
        <v>100</v>
      </c>
      <c r="I37" s="21"/>
      <c r="J37" s="21"/>
      <c r="L37" s="22"/>
    </row>
    <row r="38" spans="1:13" ht="62.25" customHeight="1" x14ac:dyDescent="0.25">
      <c r="A38" s="10" t="s">
        <v>89</v>
      </c>
      <c r="B38" s="46" t="s">
        <v>47</v>
      </c>
      <c r="C38" s="16">
        <v>2581.8000000000002</v>
      </c>
      <c r="D38" s="16">
        <v>2581.8000000000002</v>
      </c>
      <c r="E38" s="16">
        <f t="shared" si="1"/>
        <v>100</v>
      </c>
      <c r="F38" s="1" t="s">
        <v>28</v>
      </c>
      <c r="I38" s="21"/>
    </row>
    <row r="39" spans="1:13" ht="48.75" customHeight="1" x14ac:dyDescent="0.25">
      <c r="A39" s="10" t="s">
        <v>48</v>
      </c>
      <c r="B39" s="46" t="s">
        <v>54</v>
      </c>
      <c r="C39" s="50">
        <v>-0.7</v>
      </c>
      <c r="D39" s="16">
        <v>-0.7</v>
      </c>
      <c r="E39" s="16">
        <f t="shared" si="1"/>
        <v>100</v>
      </c>
    </row>
    <row r="40" spans="1:13" ht="30" customHeight="1" x14ac:dyDescent="0.25">
      <c r="A40" s="10" t="s">
        <v>90</v>
      </c>
      <c r="B40" s="46" t="s">
        <v>2</v>
      </c>
      <c r="C40" s="16">
        <v>8089.2</v>
      </c>
      <c r="D40" s="16">
        <v>8089.2</v>
      </c>
      <c r="E40" s="16">
        <f t="shared" si="1"/>
        <v>100</v>
      </c>
      <c r="F40" s="1" t="s">
        <v>28</v>
      </c>
    </row>
    <row r="41" spans="1:13" ht="16.5" customHeight="1" x14ac:dyDescent="0.25">
      <c r="A41" s="10" t="s">
        <v>49</v>
      </c>
      <c r="B41" s="9" t="s">
        <v>8</v>
      </c>
      <c r="C41" s="16">
        <v>69.400000000000006</v>
      </c>
      <c r="D41" s="16">
        <v>84.2</v>
      </c>
      <c r="E41" s="16">
        <f t="shared" si="1"/>
        <v>121.32564841498559</v>
      </c>
    </row>
    <row r="42" spans="1:13" ht="81.75" customHeight="1" x14ac:dyDescent="0.25">
      <c r="A42" s="10" t="s">
        <v>4</v>
      </c>
      <c r="B42" s="9" t="s">
        <v>43</v>
      </c>
      <c r="C42" s="16">
        <v>2024.2</v>
      </c>
      <c r="D42" s="16">
        <v>2019.2</v>
      </c>
      <c r="E42" s="16">
        <f t="shared" si="1"/>
        <v>99.752988835095351</v>
      </c>
    </row>
    <row r="43" spans="1:13" s="3" customFormat="1" ht="135" customHeight="1" x14ac:dyDescent="0.25">
      <c r="A43" s="10" t="s">
        <v>55</v>
      </c>
      <c r="B43" s="61" t="s">
        <v>184</v>
      </c>
      <c r="C43" s="16">
        <v>3.2</v>
      </c>
      <c r="D43" s="16">
        <v>3.2</v>
      </c>
      <c r="E43" s="16">
        <f t="shared" si="1"/>
        <v>100</v>
      </c>
      <c r="G43" s="8"/>
      <c r="H43" s="8"/>
      <c r="I43" s="23"/>
      <c r="J43" s="8"/>
      <c r="K43" s="8"/>
      <c r="L43" s="8"/>
      <c r="M43" s="8"/>
    </row>
    <row r="44" spans="1:13" s="3" customFormat="1" ht="100.15" customHeight="1" x14ac:dyDescent="0.25">
      <c r="A44" s="10" t="s">
        <v>56</v>
      </c>
      <c r="B44" s="9" t="s">
        <v>109</v>
      </c>
      <c r="C44" s="16">
        <v>9.9</v>
      </c>
      <c r="D44" s="16">
        <v>9.9</v>
      </c>
      <c r="E44" s="16">
        <f t="shared" si="1"/>
        <v>100</v>
      </c>
      <c r="F44" s="3" t="s">
        <v>28</v>
      </c>
      <c r="G44" s="8"/>
      <c r="H44" s="8"/>
      <c r="I44" s="8"/>
      <c r="J44" s="8"/>
      <c r="K44" s="8"/>
      <c r="L44" s="8"/>
      <c r="M44" s="8"/>
    </row>
    <row r="45" spans="1:13" s="3" customFormat="1" ht="52.9" customHeight="1" x14ac:dyDescent="0.25">
      <c r="A45" s="12" t="s">
        <v>14</v>
      </c>
      <c r="B45" s="13" t="s">
        <v>121</v>
      </c>
      <c r="C45" s="15">
        <f>SUM(C47:C50 )+C46</f>
        <v>869.8</v>
      </c>
      <c r="D45" s="15">
        <f>SUM(D47:D50 )+D46</f>
        <v>876.59999999999991</v>
      </c>
      <c r="E45" s="15">
        <f t="shared" si="1"/>
        <v>100.78178891699241</v>
      </c>
      <c r="G45" s="8"/>
      <c r="H45" s="8"/>
      <c r="I45" s="8"/>
      <c r="J45" s="8"/>
      <c r="K45" s="8"/>
      <c r="L45" s="8"/>
      <c r="M45" s="8"/>
    </row>
    <row r="46" spans="1:13" s="3" customFormat="1" ht="100.15" customHeight="1" x14ac:dyDescent="0.25">
      <c r="A46" s="43" t="s">
        <v>164</v>
      </c>
      <c r="B46" s="44" t="s">
        <v>165</v>
      </c>
      <c r="C46" s="32">
        <v>104.8</v>
      </c>
      <c r="D46" s="32">
        <v>104.8</v>
      </c>
      <c r="E46" s="32">
        <f t="shared" si="1"/>
        <v>100</v>
      </c>
      <c r="G46" s="8"/>
      <c r="H46" s="8"/>
      <c r="I46" s="8"/>
      <c r="J46" s="8"/>
      <c r="K46" s="8"/>
      <c r="L46" s="8"/>
      <c r="M46" s="8"/>
    </row>
    <row r="47" spans="1:13" s="3" customFormat="1" ht="103.15" customHeight="1" x14ac:dyDescent="0.25">
      <c r="A47" s="43" t="s">
        <v>93</v>
      </c>
      <c r="B47" s="44" t="s">
        <v>12</v>
      </c>
      <c r="C47" s="16">
        <v>22</v>
      </c>
      <c r="D47" s="16">
        <v>22</v>
      </c>
      <c r="E47" s="32">
        <f t="shared" si="1"/>
        <v>100</v>
      </c>
      <c r="G47" s="8"/>
      <c r="H47" s="8"/>
      <c r="I47" s="8"/>
      <c r="J47" s="8"/>
      <c r="K47" s="8"/>
      <c r="L47" s="8"/>
      <c r="M47" s="8"/>
    </row>
    <row r="48" spans="1:13" s="3" customFormat="1" ht="49.9" customHeight="1" x14ac:dyDescent="0.25">
      <c r="A48" s="10" t="s">
        <v>188</v>
      </c>
      <c r="B48" s="44" t="s">
        <v>208</v>
      </c>
      <c r="C48" s="16">
        <v>10</v>
      </c>
      <c r="D48" s="16">
        <v>10</v>
      </c>
      <c r="E48" s="32">
        <f t="shared" si="1"/>
        <v>100</v>
      </c>
      <c r="G48" s="8"/>
      <c r="H48" s="8"/>
      <c r="I48" s="8"/>
      <c r="J48" s="8"/>
      <c r="K48" s="8"/>
      <c r="L48" s="8"/>
      <c r="M48" s="8"/>
    </row>
    <row r="49" spans="1:13" s="3" customFormat="1" ht="114" customHeight="1" x14ac:dyDescent="0.25">
      <c r="A49" s="10" t="s">
        <v>73</v>
      </c>
      <c r="B49" s="9" t="s">
        <v>68</v>
      </c>
      <c r="C49" s="16">
        <v>140.69999999999999</v>
      </c>
      <c r="D49" s="16">
        <v>140.69999999999999</v>
      </c>
      <c r="E49" s="32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71.45" customHeight="1" x14ac:dyDescent="0.25">
      <c r="A50" s="10" t="s">
        <v>74</v>
      </c>
      <c r="B50" s="9" t="s">
        <v>10</v>
      </c>
      <c r="C50" s="16">
        <v>592.29999999999995</v>
      </c>
      <c r="D50" s="16">
        <v>599.1</v>
      </c>
      <c r="E50" s="32">
        <f t="shared" si="1"/>
        <v>101.14806685801116</v>
      </c>
      <c r="G50" s="8"/>
      <c r="H50" s="8"/>
      <c r="I50" s="8"/>
      <c r="J50" s="8"/>
      <c r="K50" s="8"/>
      <c r="L50" s="8"/>
      <c r="M50" s="8"/>
    </row>
    <row r="51" spans="1:13" s="3" customFormat="1" ht="51.6" customHeight="1" x14ac:dyDescent="0.25">
      <c r="A51" s="12" t="s">
        <v>26</v>
      </c>
      <c r="B51" s="13" t="s">
        <v>42</v>
      </c>
      <c r="C51" s="15">
        <f>C52</f>
        <v>35.700000000000003</v>
      </c>
      <c r="D51" s="15">
        <f>D52</f>
        <v>35.700000000000003</v>
      </c>
      <c r="E51" s="15">
        <f t="shared" si="1"/>
        <v>100</v>
      </c>
      <c r="G51" s="8"/>
      <c r="H51" s="8"/>
      <c r="I51" s="8"/>
      <c r="J51" s="8"/>
      <c r="K51" s="8"/>
      <c r="L51" s="8"/>
      <c r="M51" s="8"/>
    </row>
    <row r="52" spans="1:13" s="3" customFormat="1" ht="37.15" customHeight="1" x14ac:dyDescent="0.25">
      <c r="A52" s="10" t="s">
        <v>75</v>
      </c>
      <c r="B52" s="9" t="s">
        <v>23</v>
      </c>
      <c r="C52" s="16">
        <v>35.700000000000003</v>
      </c>
      <c r="D52" s="16">
        <v>35.700000000000003</v>
      </c>
      <c r="E52" s="16">
        <f t="shared" si="1"/>
        <v>100</v>
      </c>
      <c r="G52" s="8"/>
      <c r="H52" s="8"/>
      <c r="I52" s="8"/>
      <c r="J52" s="8"/>
      <c r="K52" s="8"/>
      <c r="L52" s="8"/>
      <c r="M52" s="8"/>
    </row>
    <row r="53" spans="1:13" s="3" customFormat="1" ht="34.15" customHeight="1" x14ac:dyDescent="0.25">
      <c r="A53" s="12" t="s">
        <v>50</v>
      </c>
      <c r="B53" s="17" t="s">
        <v>53</v>
      </c>
      <c r="C53" s="33">
        <f>SUM(C54)</f>
        <v>11</v>
      </c>
      <c r="D53" s="33">
        <f>SUM(D54)</f>
        <v>11</v>
      </c>
      <c r="E53" s="33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66" customHeight="1" x14ac:dyDescent="0.25">
      <c r="A54" s="10" t="s">
        <v>57</v>
      </c>
      <c r="B54" s="9" t="s">
        <v>10</v>
      </c>
      <c r="C54" s="16">
        <v>11</v>
      </c>
      <c r="D54" s="16">
        <v>11</v>
      </c>
      <c r="E54" s="16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47.45" customHeight="1" x14ac:dyDescent="0.25">
      <c r="A55" s="12" t="s">
        <v>51</v>
      </c>
      <c r="B55" s="57" t="s">
        <v>58</v>
      </c>
      <c r="C55" s="33">
        <f>SUM(C56)</f>
        <v>52.6</v>
      </c>
      <c r="D55" s="33">
        <f>SUM(D56)</f>
        <v>52.6</v>
      </c>
      <c r="E55" s="33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72" customHeight="1" x14ac:dyDescent="0.25">
      <c r="A56" s="10" t="s">
        <v>59</v>
      </c>
      <c r="B56" s="9" t="s">
        <v>10</v>
      </c>
      <c r="C56" s="16">
        <v>52.6</v>
      </c>
      <c r="D56" s="16">
        <v>52.6</v>
      </c>
      <c r="E56" s="16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33" customHeight="1" x14ac:dyDescent="0.25">
      <c r="A57" s="12" t="s">
        <v>16</v>
      </c>
      <c r="B57" s="13" t="s">
        <v>15</v>
      </c>
      <c r="C57" s="15">
        <f>SUM(C60:C76)+C58+C59</f>
        <v>46407.3</v>
      </c>
      <c r="D57" s="15">
        <f>SUM(D60:D76)+D58+D59</f>
        <v>36698.200000000012</v>
      </c>
      <c r="E57" s="15">
        <f t="shared" si="1"/>
        <v>79.078507045227823</v>
      </c>
      <c r="G57" s="8"/>
      <c r="H57" s="8"/>
      <c r="I57" s="8"/>
      <c r="J57" s="8"/>
      <c r="K57" s="8"/>
      <c r="L57" s="8"/>
      <c r="M57" s="8"/>
    </row>
    <row r="58" spans="1:13" s="3" customFormat="1" ht="31.15" customHeight="1" x14ac:dyDescent="0.25">
      <c r="A58" s="10" t="s">
        <v>169</v>
      </c>
      <c r="B58" s="9" t="s">
        <v>168</v>
      </c>
      <c r="C58" s="32">
        <v>38.4</v>
      </c>
      <c r="D58" s="32">
        <v>38.9</v>
      </c>
      <c r="E58" s="16">
        <f t="shared" si="1"/>
        <v>101.30208333333333</v>
      </c>
      <c r="G58" s="8"/>
      <c r="H58" s="8"/>
      <c r="I58" s="8"/>
      <c r="J58" s="8"/>
      <c r="K58" s="8"/>
      <c r="L58" s="8"/>
      <c r="M58" s="8"/>
    </row>
    <row r="59" spans="1:13" s="3" customFormat="1" ht="111" customHeight="1" x14ac:dyDescent="0.25">
      <c r="A59" s="10" t="s">
        <v>166</v>
      </c>
      <c r="B59" s="44" t="s">
        <v>163</v>
      </c>
      <c r="C59" s="32">
        <v>714.5</v>
      </c>
      <c r="D59" s="32">
        <v>714.5</v>
      </c>
      <c r="E59" s="16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64.900000000000006" customHeight="1" x14ac:dyDescent="0.25">
      <c r="A60" s="10" t="s">
        <v>94</v>
      </c>
      <c r="B60" s="9" t="s">
        <v>10</v>
      </c>
      <c r="C60" s="16">
        <v>100.1</v>
      </c>
      <c r="D60" s="16">
        <v>100.1</v>
      </c>
      <c r="E60" s="16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123.6" customHeight="1" x14ac:dyDescent="0.25">
      <c r="A61" s="10" t="s">
        <v>189</v>
      </c>
      <c r="B61" s="70" t="s">
        <v>204</v>
      </c>
      <c r="C61" s="16">
        <v>792</v>
      </c>
      <c r="D61" s="16">
        <v>0</v>
      </c>
      <c r="E61" s="16">
        <f t="shared" si="1"/>
        <v>0</v>
      </c>
      <c r="G61" s="8"/>
      <c r="H61" s="8"/>
      <c r="I61" s="8"/>
      <c r="J61" s="8"/>
      <c r="K61" s="8"/>
      <c r="L61" s="8"/>
      <c r="M61" s="8"/>
    </row>
    <row r="62" spans="1:13" s="3" customFormat="1" ht="100.15" customHeight="1" x14ac:dyDescent="0.25">
      <c r="A62" s="10" t="s">
        <v>190</v>
      </c>
      <c r="B62" s="70" t="s">
        <v>205</v>
      </c>
      <c r="C62" s="16">
        <v>7892.8</v>
      </c>
      <c r="D62" s="16">
        <v>0</v>
      </c>
      <c r="E62" s="16">
        <f t="shared" si="1"/>
        <v>0</v>
      </c>
      <c r="G62" s="8"/>
      <c r="H62" s="8"/>
      <c r="I62" s="8"/>
      <c r="J62" s="8"/>
      <c r="K62" s="8"/>
      <c r="L62" s="8"/>
      <c r="M62" s="8"/>
    </row>
    <row r="63" spans="1:13" s="3" customFormat="1" ht="73.150000000000006" customHeight="1" x14ac:dyDescent="0.25">
      <c r="A63" s="10" t="s">
        <v>191</v>
      </c>
      <c r="B63" s="70" t="s">
        <v>206</v>
      </c>
      <c r="C63" s="16">
        <v>66.8</v>
      </c>
      <c r="D63" s="16">
        <v>66.8</v>
      </c>
      <c r="E63" s="16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37.9" customHeight="1" x14ac:dyDescent="0.25">
      <c r="A64" s="10" t="s">
        <v>192</v>
      </c>
      <c r="B64" s="14" t="s">
        <v>35</v>
      </c>
      <c r="C64" s="16">
        <v>4402.6000000000004</v>
      </c>
      <c r="D64" s="16">
        <v>4105.3</v>
      </c>
      <c r="E64" s="16">
        <f t="shared" si="1"/>
        <v>93.247172125562159</v>
      </c>
      <c r="G64" s="8"/>
      <c r="H64" s="8"/>
      <c r="I64" s="8"/>
      <c r="J64" s="8"/>
      <c r="K64" s="8"/>
      <c r="L64" s="8"/>
      <c r="M64" s="8"/>
    </row>
    <row r="65" spans="1:13" s="3" customFormat="1" ht="70.900000000000006" customHeight="1" x14ac:dyDescent="0.25">
      <c r="A65" s="10" t="s">
        <v>124</v>
      </c>
      <c r="B65" s="14" t="s">
        <v>33</v>
      </c>
      <c r="C65" s="16">
        <v>9515.2000000000007</v>
      </c>
      <c r="D65" s="16">
        <v>9514.6</v>
      </c>
      <c r="E65" s="16">
        <f t="shared" si="1"/>
        <v>99.993694299646876</v>
      </c>
      <c r="G65" s="8"/>
      <c r="H65" s="8"/>
      <c r="I65" s="8"/>
      <c r="J65" s="8"/>
      <c r="K65" s="8"/>
      <c r="L65" s="8"/>
      <c r="M65" s="8"/>
    </row>
    <row r="66" spans="1:13" s="3" customFormat="1" ht="79.5" customHeight="1" x14ac:dyDescent="0.25">
      <c r="A66" s="10" t="s">
        <v>125</v>
      </c>
      <c r="B66" s="64" t="s">
        <v>126</v>
      </c>
      <c r="C66" s="16">
        <v>19371</v>
      </c>
      <c r="D66" s="16">
        <v>19371</v>
      </c>
      <c r="E66" s="16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2" customFormat="1" ht="110.45" customHeight="1" x14ac:dyDescent="0.25">
      <c r="A67" s="10" t="s">
        <v>127</v>
      </c>
      <c r="B67" s="46" t="s">
        <v>61</v>
      </c>
      <c r="C67" s="16">
        <v>11</v>
      </c>
      <c r="D67" s="16">
        <v>11</v>
      </c>
      <c r="E67" s="16">
        <f t="shared" si="1"/>
        <v>100</v>
      </c>
      <c r="G67" s="24"/>
      <c r="H67" s="24"/>
      <c r="I67" s="24"/>
      <c r="J67" s="24"/>
      <c r="K67" s="24"/>
      <c r="L67" s="24"/>
      <c r="M67" s="24"/>
    </row>
    <row r="68" spans="1:13" s="2" customFormat="1" ht="100.9" customHeight="1" x14ac:dyDescent="0.25">
      <c r="A68" s="10" t="s">
        <v>170</v>
      </c>
      <c r="B68" s="46" t="s">
        <v>171</v>
      </c>
      <c r="C68" s="16">
        <v>112</v>
      </c>
      <c r="D68" s="16">
        <v>77.900000000000006</v>
      </c>
      <c r="E68" s="16">
        <f t="shared" si="1"/>
        <v>69.553571428571431</v>
      </c>
      <c r="G68" s="24"/>
      <c r="H68" s="24"/>
      <c r="I68" s="24"/>
      <c r="J68" s="24"/>
      <c r="K68" s="24"/>
      <c r="L68" s="24"/>
      <c r="M68" s="24"/>
    </row>
    <row r="69" spans="1:13" s="2" customFormat="1" ht="89.45" customHeight="1" x14ac:dyDescent="0.25">
      <c r="A69" s="10" t="s">
        <v>128</v>
      </c>
      <c r="B69" s="14" t="s">
        <v>52</v>
      </c>
      <c r="C69" s="16">
        <v>351.3</v>
      </c>
      <c r="D69" s="16">
        <v>351.3</v>
      </c>
      <c r="E69" s="16">
        <f t="shared" si="1"/>
        <v>100</v>
      </c>
      <c r="G69" s="24"/>
      <c r="H69" s="24"/>
      <c r="I69" s="24"/>
      <c r="J69" s="24"/>
      <c r="K69" s="24"/>
      <c r="L69" s="24"/>
      <c r="M69" s="24"/>
    </row>
    <row r="70" spans="1:13" s="2" customFormat="1" ht="55.15" customHeight="1" x14ac:dyDescent="0.25">
      <c r="A70" s="10" t="s">
        <v>129</v>
      </c>
      <c r="B70" s="14" t="s">
        <v>130</v>
      </c>
      <c r="C70" s="16">
        <v>107.6</v>
      </c>
      <c r="D70" s="16">
        <v>107.6</v>
      </c>
      <c r="E70" s="31">
        <v>0</v>
      </c>
      <c r="G70" s="24"/>
      <c r="H70" s="24"/>
      <c r="I70" s="24"/>
      <c r="J70" s="24"/>
      <c r="K70" s="24"/>
      <c r="L70" s="24"/>
      <c r="M70" s="24"/>
    </row>
    <row r="71" spans="1:13" s="2" customFormat="1" ht="89.45" customHeight="1" x14ac:dyDescent="0.25">
      <c r="A71" s="10" t="s">
        <v>193</v>
      </c>
      <c r="B71" s="70" t="s">
        <v>203</v>
      </c>
      <c r="C71" s="16">
        <v>58</v>
      </c>
      <c r="D71" s="16">
        <v>7.6</v>
      </c>
      <c r="E71" s="16">
        <f t="shared" ref="E71:E75" si="2">D71/C71*100</f>
        <v>13.103448275862068</v>
      </c>
      <c r="G71" s="24"/>
      <c r="H71" s="24"/>
      <c r="I71" s="24"/>
      <c r="J71" s="24"/>
      <c r="K71" s="24"/>
      <c r="L71" s="24"/>
      <c r="M71" s="24"/>
    </row>
    <row r="72" spans="1:13" s="2" customFormat="1" ht="96" customHeight="1" x14ac:dyDescent="0.25">
      <c r="A72" s="10" t="s">
        <v>172</v>
      </c>
      <c r="B72" s="60" t="s">
        <v>182</v>
      </c>
      <c r="C72" s="16">
        <v>4734</v>
      </c>
      <c r="D72" s="16">
        <v>4734</v>
      </c>
      <c r="E72" s="16">
        <f t="shared" si="2"/>
        <v>100</v>
      </c>
      <c r="G72" s="24"/>
      <c r="H72" s="24"/>
      <c r="I72" s="24"/>
      <c r="J72" s="24"/>
      <c r="K72" s="24"/>
      <c r="L72" s="24"/>
      <c r="M72" s="24"/>
    </row>
    <row r="73" spans="1:13" s="2" customFormat="1" ht="135" customHeight="1" x14ac:dyDescent="0.25">
      <c r="A73" s="10" t="s">
        <v>173</v>
      </c>
      <c r="B73" s="59" t="s">
        <v>179</v>
      </c>
      <c r="C73" s="16">
        <v>-70.099999999999994</v>
      </c>
      <c r="D73" s="16">
        <v>-70.099999999999994</v>
      </c>
      <c r="E73" s="16">
        <f t="shared" si="2"/>
        <v>100</v>
      </c>
      <c r="G73" s="24"/>
      <c r="H73" s="24"/>
      <c r="I73" s="24"/>
      <c r="J73" s="24"/>
      <c r="K73" s="24"/>
      <c r="L73" s="24"/>
      <c r="M73" s="24"/>
    </row>
    <row r="74" spans="1:13" s="2" customFormat="1" ht="103.9" customHeight="1" x14ac:dyDescent="0.25">
      <c r="A74" s="10" t="s">
        <v>174</v>
      </c>
      <c r="B74" s="14" t="s">
        <v>180</v>
      </c>
      <c r="C74" s="16">
        <v>-178</v>
      </c>
      <c r="D74" s="16">
        <v>-178</v>
      </c>
      <c r="E74" s="16">
        <f t="shared" si="2"/>
        <v>100</v>
      </c>
      <c r="G74" s="24"/>
      <c r="H74" s="24"/>
      <c r="I74" s="24"/>
      <c r="J74" s="24"/>
      <c r="K74" s="24"/>
      <c r="L74" s="24"/>
      <c r="M74" s="24"/>
    </row>
    <row r="75" spans="1:13" s="2" customFormat="1" ht="72.599999999999994" customHeight="1" x14ac:dyDescent="0.25">
      <c r="A75" s="10" t="s">
        <v>175</v>
      </c>
      <c r="B75" s="14" t="s">
        <v>181</v>
      </c>
      <c r="C75" s="16">
        <v>-217.1</v>
      </c>
      <c r="D75" s="16">
        <v>-217.1</v>
      </c>
      <c r="E75" s="16">
        <f t="shared" si="2"/>
        <v>100</v>
      </c>
      <c r="G75" s="24"/>
      <c r="H75" s="24"/>
      <c r="I75" s="24"/>
      <c r="J75" s="24"/>
      <c r="K75" s="24"/>
      <c r="L75" s="24"/>
      <c r="M75" s="24"/>
    </row>
    <row r="76" spans="1:13" s="3" customFormat="1" ht="90" customHeight="1" x14ac:dyDescent="0.25">
      <c r="A76" s="10" t="s">
        <v>131</v>
      </c>
      <c r="B76" s="14" t="s">
        <v>183</v>
      </c>
      <c r="C76" s="16">
        <v>-1394.8</v>
      </c>
      <c r="D76" s="16">
        <v>-2037.2</v>
      </c>
      <c r="E76" s="16">
        <f>D76/C76*100</f>
        <v>146.05678233438485</v>
      </c>
      <c r="G76" s="8"/>
      <c r="H76" s="8"/>
      <c r="I76" s="8"/>
      <c r="J76" s="8"/>
      <c r="K76" s="8"/>
      <c r="L76" s="8"/>
      <c r="M76" s="8"/>
    </row>
    <row r="77" spans="1:13" s="3" customFormat="1" ht="51" customHeight="1" x14ac:dyDescent="0.25">
      <c r="A77" s="12" t="s">
        <v>17</v>
      </c>
      <c r="B77" s="13" t="s">
        <v>22</v>
      </c>
      <c r="C77" s="15">
        <f>SUM(C78:C86)</f>
        <v>415080</v>
      </c>
      <c r="D77" s="15">
        <f>SUM(D78:D86)</f>
        <v>413877.6</v>
      </c>
      <c r="E77" s="15">
        <f t="shared" si="1"/>
        <v>99.710320901994791</v>
      </c>
      <c r="G77" s="8"/>
      <c r="H77" s="8"/>
      <c r="I77" s="8"/>
      <c r="J77" s="8"/>
      <c r="K77" s="8"/>
      <c r="L77" s="8"/>
      <c r="M77" s="8"/>
    </row>
    <row r="78" spans="1:13" s="3" customFormat="1" ht="54" customHeight="1" x14ac:dyDescent="0.25">
      <c r="A78" s="10" t="s">
        <v>60</v>
      </c>
      <c r="B78" s="9" t="s">
        <v>34</v>
      </c>
      <c r="C78" s="16">
        <v>419.1</v>
      </c>
      <c r="D78" s="16">
        <v>419.1</v>
      </c>
      <c r="E78" s="16">
        <f t="shared" ref="E78:E125" si="3">D78/C78*100</f>
        <v>100</v>
      </c>
      <c r="G78" s="8"/>
      <c r="H78" s="8"/>
      <c r="I78" s="8"/>
      <c r="J78" s="8"/>
      <c r="K78" s="8"/>
      <c r="L78" s="8"/>
      <c r="M78" s="8"/>
    </row>
    <row r="79" spans="1:13" s="3" customFormat="1" ht="43.9" customHeight="1" x14ac:dyDescent="0.25">
      <c r="A79" s="10" t="s">
        <v>167</v>
      </c>
      <c r="B79" s="9" t="s">
        <v>168</v>
      </c>
      <c r="C79" s="16">
        <v>60</v>
      </c>
      <c r="D79" s="16">
        <v>60</v>
      </c>
      <c r="E79" s="16">
        <f t="shared" si="3"/>
        <v>100</v>
      </c>
      <c r="G79" s="8"/>
      <c r="H79" s="8"/>
      <c r="I79" s="8"/>
      <c r="J79" s="8"/>
      <c r="K79" s="8"/>
      <c r="L79" s="8"/>
      <c r="M79" s="8"/>
    </row>
    <row r="80" spans="1:13" s="3" customFormat="1" ht="115.9" customHeight="1" x14ac:dyDescent="0.25">
      <c r="A80" s="10" t="s">
        <v>176</v>
      </c>
      <c r="B80" s="44" t="s">
        <v>163</v>
      </c>
      <c r="C80" s="16">
        <v>1.4</v>
      </c>
      <c r="D80" s="16">
        <v>1.4</v>
      </c>
      <c r="E80" s="16">
        <f t="shared" si="3"/>
        <v>100</v>
      </c>
      <c r="G80" s="8"/>
      <c r="H80" s="8"/>
      <c r="I80" s="8"/>
      <c r="J80" s="8"/>
      <c r="K80" s="8"/>
      <c r="L80" s="8"/>
      <c r="M80" s="8"/>
    </row>
    <row r="81" spans="1:13" s="2" customFormat="1" ht="39" customHeight="1" x14ac:dyDescent="0.25">
      <c r="A81" s="10" t="s">
        <v>132</v>
      </c>
      <c r="B81" s="14" t="s">
        <v>35</v>
      </c>
      <c r="C81" s="34">
        <v>44118.9</v>
      </c>
      <c r="D81" s="16">
        <v>41755.4</v>
      </c>
      <c r="E81" s="16">
        <f t="shared" si="3"/>
        <v>94.642885475385825</v>
      </c>
      <c r="G81" s="24"/>
      <c r="H81" s="24"/>
      <c r="I81" s="24"/>
      <c r="J81" s="24"/>
      <c r="K81" s="24"/>
      <c r="L81" s="24"/>
      <c r="M81" s="24"/>
    </row>
    <row r="82" spans="1:13" s="3" customFormat="1" ht="66.599999999999994" customHeight="1" x14ac:dyDescent="0.25">
      <c r="A82" s="10" t="s">
        <v>133</v>
      </c>
      <c r="B82" s="14" t="s">
        <v>33</v>
      </c>
      <c r="C82" s="34">
        <v>365630.6</v>
      </c>
      <c r="D82" s="35">
        <v>365630.6</v>
      </c>
      <c r="E82" s="35">
        <f t="shared" si="3"/>
        <v>100</v>
      </c>
      <c r="G82" s="8"/>
      <c r="H82" s="8"/>
      <c r="I82" s="8"/>
      <c r="J82" s="8"/>
      <c r="K82" s="8"/>
      <c r="L82" s="8"/>
      <c r="M82" s="8"/>
    </row>
    <row r="83" spans="1:13" s="3" customFormat="1" ht="51" customHeight="1" x14ac:dyDescent="0.25">
      <c r="A83" s="10" t="s">
        <v>134</v>
      </c>
      <c r="B83" s="14" t="s">
        <v>36</v>
      </c>
      <c r="C83" s="34">
        <v>6106.1</v>
      </c>
      <c r="D83" s="16">
        <v>6106.1</v>
      </c>
      <c r="E83" s="16">
        <f t="shared" si="3"/>
        <v>100</v>
      </c>
      <c r="G83" s="8"/>
      <c r="H83" s="8"/>
      <c r="I83" s="8"/>
      <c r="J83" s="8"/>
      <c r="K83" s="8"/>
      <c r="L83" s="8"/>
      <c r="M83" s="8"/>
    </row>
    <row r="84" spans="1:13" s="3" customFormat="1" ht="70.150000000000006" customHeight="1" x14ac:dyDescent="0.25">
      <c r="A84" s="10" t="s">
        <v>135</v>
      </c>
      <c r="B84" s="60" t="s">
        <v>137</v>
      </c>
      <c r="C84" s="34">
        <v>185.9</v>
      </c>
      <c r="D84" s="16">
        <v>186.2</v>
      </c>
      <c r="E84" s="16">
        <f t="shared" si="3"/>
        <v>100.161377084454</v>
      </c>
      <c r="G84" s="8"/>
      <c r="H84" s="8"/>
      <c r="I84" s="8"/>
      <c r="J84" s="8"/>
      <c r="K84" s="8"/>
      <c r="L84" s="8"/>
      <c r="M84" s="8"/>
    </row>
    <row r="85" spans="1:13" s="3" customFormat="1" ht="68.45" customHeight="1" x14ac:dyDescent="0.25">
      <c r="A85" s="10" t="s">
        <v>136</v>
      </c>
      <c r="B85" s="60" t="s">
        <v>138</v>
      </c>
      <c r="C85" s="34">
        <v>210.5</v>
      </c>
      <c r="D85" s="16">
        <v>1372.8</v>
      </c>
      <c r="E85" s="16">
        <f t="shared" si="3"/>
        <v>652.16152019002379</v>
      </c>
      <c r="G85" s="8"/>
      <c r="H85" s="8"/>
      <c r="I85" s="8"/>
      <c r="J85" s="8"/>
      <c r="K85" s="8"/>
      <c r="L85" s="8"/>
      <c r="M85" s="8"/>
    </row>
    <row r="86" spans="1:13" s="3" customFormat="1" ht="83.45" customHeight="1" x14ac:dyDescent="0.25">
      <c r="A86" s="10" t="s">
        <v>139</v>
      </c>
      <c r="B86" s="14" t="s">
        <v>183</v>
      </c>
      <c r="C86" s="16">
        <v>-1652.5</v>
      </c>
      <c r="D86" s="16">
        <v>-1654</v>
      </c>
      <c r="E86" s="16">
        <f>D86/C86*100</f>
        <v>100.09077155824508</v>
      </c>
      <c r="G86" s="8"/>
      <c r="H86" s="8"/>
      <c r="I86" s="8"/>
      <c r="J86" s="8"/>
      <c r="K86" s="8"/>
      <c r="L86" s="8"/>
      <c r="M86" s="8"/>
    </row>
    <row r="87" spans="1:13" s="3" customFormat="1" ht="24" customHeight="1" x14ac:dyDescent="0.25">
      <c r="A87" s="12" t="s">
        <v>18</v>
      </c>
      <c r="B87" s="13" t="s">
        <v>0</v>
      </c>
      <c r="C87" s="15">
        <f>SUM(C88+C89)</f>
        <v>459.1</v>
      </c>
      <c r="D87" s="15">
        <f>SUM(D88+D89)</f>
        <v>459.1</v>
      </c>
      <c r="E87" s="15">
        <f t="shared" si="3"/>
        <v>100</v>
      </c>
      <c r="G87" s="8"/>
      <c r="H87" s="8"/>
      <c r="I87" s="8"/>
      <c r="J87" s="8"/>
      <c r="K87" s="8"/>
      <c r="L87" s="8"/>
      <c r="M87" s="8"/>
    </row>
    <row r="88" spans="1:13" s="3" customFormat="1" ht="51.6" customHeight="1" x14ac:dyDescent="0.25">
      <c r="A88" s="10" t="s">
        <v>120</v>
      </c>
      <c r="B88" s="9" t="s">
        <v>34</v>
      </c>
      <c r="C88" s="16">
        <v>10.1</v>
      </c>
      <c r="D88" s="16">
        <v>10.1</v>
      </c>
      <c r="E88" s="16">
        <f t="shared" si="3"/>
        <v>100</v>
      </c>
      <c r="G88" s="8"/>
      <c r="H88" s="8"/>
      <c r="I88" s="8"/>
      <c r="J88" s="8"/>
      <c r="K88" s="8"/>
      <c r="L88" s="8"/>
      <c r="M88" s="8"/>
    </row>
    <row r="89" spans="1:13" s="3" customFormat="1" ht="71.45" customHeight="1" x14ac:dyDescent="0.25">
      <c r="A89" s="10" t="s">
        <v>76</v>
      </c>
      <c r="B89" s="14" t="s">
        <v>33</v>
      </c>
      <c r="C89" s="16">
        <v>449</v>
      </c>
      <c r="D89" s="16">
        <v>449</v>
      </c>
      <c r="E89" s="16">
        <f t="shared" si="3"/>
        <v>100</v>
      </c>
      <c r="G89" s="8"/>
      <c r="H89" s="8"/>
      <c r="I89" s="8"/>
      <c r="J89" s="8"/>
      <c r="K89" s="8"/>
      <c r="L89" s="8"/>
      <c r="M89" s="8"/>
    </row>
    <row r="90" spans="1:13" s="3" customFormat="1" ht="38.450000000000003" customHeight="1" x14ac:dyDescent="0.25">
      <c r="A90" s="12" t="s">
        <v>19</v>
      </c>
      <c r="B90" s="13" t="s">
        <v>103</v>
      </c>
      <c r="C90" s="15">
        <f>SUM(C92:C102)</f>
        <v>3850.6</v>
      </c>
      <c r="D90" s="15">
        <f>SUM(D92:D102)+D91</f>
        <v>4586.7000000000007</v>
      </c>
      <c r="E90" s="15">
        <f t="shared" si="3"/>
        <v>119.11650132446894</v>
      </c>
      <c r="G90" s="8"/>
      <c r="H90" s="8"/>
      <c r="I90" s="8"/>
      <c r="J90" s="8"/>
      <c r="K90" s="8"/>
      <c r="L90" s="8"/>
      <c r="M90" s="8"/>
    </row>
    <row r="91" spans="1:13" s="3" customFormat="1" ht="56.45" customHeight="1" x14ac:dyDescent="0.25">
      <c r="A91" s="10" t="s">
        <v>199</v>
      </c>
      <c r="B91" s="70" t="s">
        <v>202</v>
      </c>
      <c r="C91" s="32">
        <v>0</v>
      </c>
      <c r="D91" s="32">
        <v>5</v>
      </c>
      <c r="E91" s="32">
        <v>0</v>
      </c>
      <c r="G91" s="8"/>
      <c r="H91" s="8"/>
      <c r="I91" s="8"/>
      <c r="J91" s="8"/>
      <c r="K91" s="8"/>
      <c r="L91" s="8"/>
      <c r="M91" s="8"/>
    </row>
    <row r="92" spans="1:13" s="3" customFormat="1" ht="145.15" customHeight="1" x14ac:dyDescent="0.25">
      <c r="A92" s="10" t="s">
        <v>116</v>
      </c>
      <c r="B92" s="65" t="s">
        <v>117</v>
      </c>
      <c r="C92" s="32">
        <v>1205</v>
      </c>
      <c r="D92" s="32">
        <v>1281.8</v>
      </c>
      <c r="E92" s="16">
        <f t="shared" si="3"/>
        <v>106.3734439834025</v>
      </c>
      <c r="G92" s="8"/>
      <c r="H92" s="8"/>
      <c r="I92" s="8"/>
      <c r="J92" s="8"/>
      <c r="K92" s="8"/>
      <c r="L92" s="8"/>
      <c r="M92" s="8"/>
    </row>
    <row r="93" spans="1:13" s="3" customFormat="1" ht="133.15" customHeight="1" x14ac:dyDescent="0.25">
      <c r="A93" s="10" t="s">
        <v>95</v>
      </c>
      <c r="B93" s="60" t="s">
        <v>102</v>
      </c>
      <c r="C93" s="16">
        <v>1238</v>
      </c>
      <c r="D93" s="16">
        <v>1238.5999999999999</v>
      </c>
      <c r="E93" s="16">
        <f t="shared" si="3"/>
        <v>100.04846526655895</v>
      </c>
      <c r="G93" s="8"/>
      <c r="H93" s="8"/>
      <c r="I93" s="8"/>
      <c r="J93" s="8"/>
      <c r="K93" s="8"/>
      <c r="L93" s="8"/>
      <c r="M93" s="8"/>
    </row>
    <row r="94" spans="1:13" s="3" customFormat="1" ht="128.44999999999999" customHeight="1" x14ac:dyDescent="0.25">
      <c r="A94" s="10" t="s">
        <v>37</v>
      </c>
      <c r="B94" s="14" t="s">
        <v>38</v>
      </c>
      <c r="C94" s="16">
        <v>74.400000000000006</v>
      </c>
      <c r="D94" s="16">
        <v>74.400000000000006</v>
      </c>
      <c r="E94" s="16">
        <f t="shared" si="3"/>
        <v>100</v>
      </c>
      <c r="G94" s="8"/>
      <c r="H94" s="8"/>
      <c r="I94" s="8"/>
      <c r="J94" s="8"/>
      <c r="K94" s="8"/>
      <c r="L94" s="8"/>
      <c r="M94" s="8"/>
    </row>
    <row r="95" spans="1:13" s="3" customFormat="1" ht="75.599999999999994" customHeight="1" x14ac:dyDescent="0.25">
      <c r="A95" s="10" t="s">
        <v>111</v>
      </c>
      <c r="B95" s="63" t="s">
        <v>114</v>
      </c>
      <c r="C95" s="16">
        <v>1064</v>
      </c>
      <c r="D95" s="16">
        <v>1278.5999999999999</v>
      </c>
      <c r="E95" s="16">
        <f t="shared" si="3"/>
        <v>120.16917293233082</v>
      </c>
      <c r="G95" s="23"/>
      <c r="H95" s="8"/>
      <c r="I95" s="8"/>
      <c r="J95" s="8"/>
      <c r="K95" s="8"/>
      <c r="L95" s="8"/>
      <c r="M95" s="8"/>
    </row>
    <row r="96" spans="1:13" s="3" customFormat="1" ht="131.44999999999999" customHeight="1" x14ac:dyDescent="0.25">
      <c r="A96" s="10" t="s">
        <v>27</v>
      </c>
      <c r="B96" s="14" t="s">
        <v>39</v>
      </c>
      <c r="C96" s="16">
        <v>114.5</v>
      </c>
      <c r="D96" s="16">
        <v>114.6</v>
      </c>
      <c r="E96" s="16">
        <f t="shared" si="3"/>
        <v>100.08733624454148</v>
      </c>
      <c r="G96" s="8"/>
      <c r="H96" s="8"/>
      <c r="I96" s="8"/>
      <c r="J96" s="8"/>
      <c r="K96" s="8"/>
      <c r="L96" s="8"/>
      <c r="M96" s="8"/>
    </row>
    <row r="97" spans="1:13" s="3" customFormat="1" ht="38.450000000000003" customHeight="1" x14ac:dyDescent="0.25">
      <c r="A97" s="10" t="s">
        <v>194</v>
      </c>
      <c r="B97" s="9" t="s">
        <v>168</v>
      </c>
      <c r="C97" s="16">
        <v>0</v>
      </c>
      <c r="D97" s="16">
        <v>197</v>
      </c>
      <c r="E97" s="16">
        <v>0</v>
      </c>
      <c r="G97" s="8"/>
      <c r="H97" s="8"/>
      <c r="I97" s="8"/>
      <c r="J97" s="8"/>
      <c r="K97" s="8"/>
      <c r="L97" s="8"/>
      <c r="M97" s="8"/>
    </row>
    <row r="98" spans="1:13" s="3" customFormat="1" ht="97.5" customHeight="1" x14ac:dyDescent="0.25">
      <c r="A98" s="10" t="s">
        <v>178</v>
      </c>
      <c r="B98" s="14" t="s">
        <v>177</v>
      </c>
      <c r="C98" s="16">
        <v>0</v>
      </c>
      <c r="D98" s="16">
        <v>201.1</v>
      </c>
      <c r="E98" s="16">
        <v>0</v>
      </c>
      <c r="G98" s="8"/>
      <c r="H98" s="8"/>
      <c r="I98" s="8"/>
      <c r="J98" s="8"/>
      <c r="K98" s="8"/>
      <c r="L98" s="8"/>
      <c r="M98" s="8"/>
    </row>
    <row r="99" spans="1:13" s="3" customFormat="1" ht="79.900000000000006" customHeight="1" x14ac:dyDescent="0.25">
      <c r="A99" s="10" t="s">
        <v>100</v>
      </c>
      <c r="B99" s="60" t="s">
        <v>101</v>
      </c>
      <c r="C99" s="16">
        <v>99.5</v>
      </c>
      <c r="D99" s="16">
        <v>126.3</v>
      </c>
      <c r="E99" s="16">
        <f t="shared" si="3"/>
        <v>126.93467336683418</v>
      </c>
      <c r="G99" s="8"/>
      <c r="H99" s="8"/>
      <c r="I99" s="8"/>
      <c r="J99" s="8"/>
      <c r="K99" s="8"/>
      <c r="L99" s="8"/>
      <c r="M99" s="8"/>
    </row>
    <row r="100" spans="1:13" s="3" customFormat="1" ht="103.15" customHeight="1" x14ac:dyDescent="0.25">
      <c r="A100" s="10" t="s">
        <v>112</v>
      </c>
      <c r="B100" s="14" t="s">
        <v>113</v>
      </c>
      <c r="C100" s="16">
        <v>0</v>
      </c>
      <c r="D100" s="16">
        <v>14.1</v>
      </c>
      <c r="E100" s="16">
        <v>0</v>
      </c>
      <c r="G100" s="8"/>
      <c r="H100" s="8"/>
      <c r="I100" s="8"/>
      <c r="J100" s="8"/>
      <c r="K100" s="8"/>
      <c r="L100" s="8"/>
      <c r="M100" s="8"/>
    </row>
    <row r="101" spans="1:13" s="3" customFormat="1" ht="145.9" customHeight="1" x14ac:dyDescent="0.25">
      <c r="A101" s="10" t="s">
        <v>198</v>
      </c>
      <c r="B101" s="60" t="s">
        <v>201</v>
      </c>
      <c r="C101" s="16">
        <v>7.5</v>
      </c>
      <c r="D101" s="16">
        <v>7.5</v>
      </c>
      <c r="E101" s="16">
        <f t="shared" si="3"/>
        <v>100</v>
      </c>
      <c r="G101" s="8"/>
      <c r="H101" s="8"/>
      <c r="I101" s="8"/>
      <c r="J101" s="8"/>
      <c r="K101" s="8"/>
      <c r="L101" s="8"/>
      <c r="M101" s="8"/>
    </row>
    <row r="102" spans="1:13" s="3" customFormat="1" ht="71.45" customHeight="1" x14ac:dyDescent="0.25">
      <c r="A102" s="10" t="s">
        <v>77</v>
      </c>
      <c r="B102" s="9" t="s">
        <v>10</v>
      </c>
      <c r="C102" s="16">
        <v>47.7</v>
      </c>
      <c r="D102" s="16">
        <v>47.7</v>
      </c>
      <c r="E102" s="16">
        <f t="shared" si="3"/>
        <v>100</v>
      </c>
      <c r="G102" s="8"/>
      <c r="H102" s="8"/>
      <c r="I102" s="8"/>
      <c r="J102" s="8"/>
      <c r="K102" s="8"/>
      <c r="L102" s="8"/>
      <c r="M102" s="8"/>
    </row>
    <row r="103" spans="1:13" s="3" customFormat="1" ht="64.150000000000006" customHeight="1" x14ac:dyDescent="0.25">
      <c r="A103" s="12" t="s">
        <v>97</v>
      </c>
      <c r="B103" s="58" t="s">
        <v>99</v>
      </c>
      <c r="C103" s="33">
        <f>SUM(C106:C116)+C104+C105</f>
        <v>91924.599999999991</v>
      </c>
      <c r="D103" s="33">
        <f>SUM(D106:D116)+D104+D105</f>
        <v>90919.499999999985</v>
      </c>
      <c r="E103" s="33">
        <f t="shared" si="3"/>
        <v>98.906603890579873</v>
      </c>
      <c r="G103" s="8"/>
      <c r="H103" s="8"/>
      <c r="I103" s="8"/>
      <c r="J103" s="8"/>
      <c r="K103" s="8"/>
      <c r="L103" s="8"/>
      <c r="M103" s="8"/>
    </row>
    <row r="104" spans="1:13" s="3" customFormat="1" ht="99.6" customHeight="1" x14ac:dyDescent="0.25">
      <c r="A104" s="10" t="s">
        <v>196</v>
      </c>
      <c r="B104" s="69" t="s">
        <v>200</v>
      </c>
      <c r="C104" s="32">
        <v>624.70000000000005</v>
      </c>
      <c r="D104" s="32">
        <v>624.70000000000005</v>
      </c>
      <c r="E104" s="16">
        <f t="shared" si="3"/>
        <v>100</v>
      </c>
      <c r="G104" s="8"/>
      <c r="H104" s="8"/>
      <c r="I104" s="8"/>
      <c r="J104" s="8"/>
      <c r="K104" s="8"/>
      <c r="L104" s="8"/>
      <c r="M104" s="8"/>
    </row>
    <row r="105" spans="1:13" s="3" customFormat="1" ht="75" customHeight="1" x14ac:dyDescent="0.25">
      <c r="A105" s="10" t="s">
        <v>197</v>
      </c>
      <c r="B105" s="70" t="s">
        <v>207</v>
      </c>
      <c r="C105" s="32">
        <v>605.1</v>
      </c>
      <c r="D105" s="32">
        <v>0</v>
      </c>
      <c r="E105" s="16">
        <f t="shared" si="3"/>
        <v>0</v>
      </c>
      <c r="G105" s="8"/>
      <c r="H105" s="8"/>
      <c r="I105" s="8"/>
      <c r="J105" s="8"/>
      <c r="K105" s="8"/>
      <c r="L105" s="8"/>
      <c r="M105" s="8"/>
    </row>
    <row r="106" spans="1:13" s="3" customFormat="1" ht="37.15" customHeight="1" x14ac:dyDescent="0.25">
      <c r="A106" s="10" t="s">
        <v>140</v>
      </c>
      <c r="B106" s="14" t="s">
        <v>32</v>
      </c>
      <c r="C106" s="16">
        <v>47486.7</v>
      </c>
      <c r="D106" s="16">
        <v>47486.7</v>
      </c>
      <c r="E106" s="16">
        <f t="shared" si="3"/>
        <v>100</v>
      </c>
      <c r="G106" s="8"/>
      <c r="H106" s="8"/>
      <c r="I106" s="8"/>
      <c r="J106" s="8"/>
      <c r="K106" s="8"/>
      <c r="L106" s="8"/>
      <c r="M106" s="8"/>
    </row>
    <row r="107" spans="1:13" s="3" customFormat="1" ht="70.150000000000006" customHeight="1" x14ac:dyDescent="0.25">
      <c r="A107" s="10" t="s">
        <v>141</v>
      </c>
      <c r="B107" s="14" t="s">
        <v>33</v>
      </c>
      <c r="C107" s="16">
        <v>52.7</v>
      </c>
      <c r="D107" s="16">
        <v>52.7</v>
      </c>
      <c r="E107" s="16">
        <f t="shared" si="3"/>
        <v>100</v>
      </c>
      <c r="G107" s="8"/>
      <c r="H107" s="8"/>
      <c r="I107" s="8"/>
      <c r="J107" s="8"/>
      <c r="K107" s="8"/>
      <c r="L107" s="8"/>
      <c r="M107" s="8"/>
    </row>
    <row r="108" spans="1:13" s="3" customFormat="1" ht="180" customHeight="1" x14ac:dyDescent="0.25">
      <c r="A108" s="10" t="s">
        <v>98</v>
      </c>
      <c r="B108" s="66" t="s">
        <v>151</v>
      </c>
      <c r="C108" s="16">
        <v>11880</v>
      </c>
      <c r="D108" s="16">
        <v>11880</v>
      </c>
      <c r="E108" s="16">
        <f t="shared" si="3"/>
        <v>100</v>
      </c>
      <c r="G108" s="8"/>
      <c r="H108" s="8"/>
      <c r="I108" s="8"/>
      <c r="J108" s="8"/>
      <c r="K108" s="8"/>
      <c r="L108" s="8"/>
      <c r="M108" s="8"/>
    </row>
    <row r="109" spans="1:13" s="3" customFormat="1" ht="159.6" customHeight="1" x14ac:dyDescent="0.25">
      <c r="A109" s="10" t="s">
        <v>142</v>
      </c>
      <c r="B109" s="67" t="s">
        <v>152</v>
      </c>
      <c r="C109" s="16">
        <v>4493.3</v>
      </c>
      <c r="D109" s="16">
        <v>4493.3</v>
      </c>
      <c r="E109" s="16">
        <f t="shared" si="3"/>
        <v>100</v>
      </c>
      <c r="G109" s="8"/>
      <c r="H109" s="8"/>
      <c r="I109" s="8"/>
      <c r="J109" s="8"/>
      <c r="K109" s="8"/>
      <c r="L109" s="8"/>
      <c r="M109" s="8"/>
    </row>
    <row r="110" spans="1:13" s="3" customFormat="1" ht="162" customHeight="1" x14ac:dyDescent="0.25">
      <c r="A110" s="10" t="s">
        <v>142</v>
      </c>
      <c r="B110" s="67" t="s">
        <v>153</v>
      </c>
      <c r="C110" s="16">
        <v>2055</v>
      </c>
      <c r="D110" s="16">
        <v>2055</v>
      </c>
      <c r="E110" s="16">
        <f t="shared" si="3"/>
        <v>100</v>
      </c>
      <c r="G110" s="8"/>
      <c r="H110" s="8"/>
      <c r="I110" s="8"/>
      <c r="J110" s="8"/>
      <c r="K110" s="8"/>
      <c r="L110" s="8"/>
      <c r="M110" s="8"/>
    </row>
    <row r="111" spans="1:13" s="3" customFormat="1" ht="162.6" customHeight="1" x14ac:dyDescent="0.25">
      <c r="A111" s="10" t="s">
        <v>142</v>
      </c>
      <c r="B111" s="67" t="s">
        <v>154</v>
      </c>
      <c r="C111" s="16">
        <v>2385</v>
      </c>
      <c r="D111" s="16">
        <v>2385</v>
      </c>
      <c r="E111" s="16">
        <f t="shared" si="3"/>
        <v>100</v>
      </c>
      <c r="G111" s="8"/>
      <c r="H111" s="8"/>
      <c r="I111" s="8"/>
      <c r="J111" s="8"/>
      <c r="K111" s="8"/>
      <c r="L111" s="8"/>
      <c r="M111" s="8"/>
    </row>
    <row r="112" spans="1:13" s="3" customFormat="1" ht="160.15" customHeight="1" x14ac:dyDescent="0.25">
      <c r="A112" s="10" t="s">
        <v>142</v>
      </c>
      <c r="B112" s="67" t="s">
        <v>155</v>
      </c>
      <c r="C112" s="16">
        <v>1350</v>
      </c>
      <c r="D112" s="16">
        <v>1350</v>
      </c>
      <c r="E112" s="16">
        <f t="shared" si="3"/>
        <v>100</v>
      </c>
      <c r="G112" s="8"/>
      <c r="H112" s="8"/>
      <c r="I112" s="8"/>
      <c r="J112" s="8"/>
      <c r="K112" s="8"/>
      <c r="L112" s="8"/>
      <c r="M112" s="8"/>
    </row>
    <row r="113" spans="1:13" s="3" customFormat="1" ht="144" customHeight="1" x14ac:dyDescent="0.25">
      <c r="A113" s="10" t="s">
        <v>142</v>
      </c>
      <c r="B113" s="67" t="s">
        <v>156</v>
      </c>
      <c r="C113" s="16">
        <v>4098.3999999999996</v>
      </c>
      <c r="D113" s="16">
        <v>4098.3999999999996</v>
      </c>
      <c r="E113" s="16">
        <f t="shared" si="3"/>
        <v>100</v>
      </c>
      <c r="G113" s="8"/>
      <c r="H113" s="8"/>
      <c r="I113" s="8"/>
      <c r="J113" s="8"/>
      <c r="K113" s="8"/>
      <c r="L113" s="8"/>
      <c r="M113" s="8"/>
    </row>
    <row r="114" spans="1:13" s="3" customFormat="1" ht="162" customHeight="1" x14ac:dyDescent="0.25">
      <c r="A114" s="10" t="s">
        <v>142</v>
      </c>
      <c r="B114" s="67" t="s">
        <v>157</v>
      </c>
      <c r="C114" s="16">
        <v>16420</v>
      </c>
      <c r="D114" s="16">
        <v>16420</v>
      </c>
      <c r="E114" s="16">
        <f t="shared" si="3"/>
        <v>100</v>
      </c>
      <c r="G114" s="8"/>
      <c r="H114" s="8"/>
      <c r="I114" s="8"/>
      <c r="J114" s="8"/>
      <c r="K114" s="8"/>
      <c r="L114" s="8"/>
      <c r="M114" s="8"/>
    </row>
    <row r="115" spans="1:13" s="3" customFormat="1" ht="54" customHeight="1" x14ac:dyDescent="0.25">
      <c r="A115" s="10" t="s">
        <v>195</v>
      </c>
      <c r="B115" s="14" t="s">
        <v>36</v>
      </c>
      <c r="C115" s="16">
        <v>700</v>
      </c>
      <c r="D115" s="16">
        <v>300</v>
      </c>
      <c r="E115" s="16">
        <f t="shared" si="3"/>
        <v>42.857142857142854</v>
      </c>
      <c r="G115" s="8"/>
      <c r="H115" s="8"/>
      <c r="I115" s="8"/>
      <c r="J115" s="8"/>
      <c r="K115" s="8"/>
      <c r="L115" s="8"/>
      <c r="M115" s="8"/>
    </row>
    <row r="116" spans="1:13" s="3" customFormat="1" ht="86.45" customHeight="1" x14ac:dyDescent="0.25">
      <c r="A116" s="10" t="s">
        <v>143</v>
      </c>
      <c r="B116" s="14" t="s">
        <v>183</v>
      </c>
      <c r="C116" s="16">
        <v>-226.3</v>
      </c>
      <c r="D116" s="16">
        <v>-226.3</v>
      </c>
      <c r="E116" s="16">
        <f t="shared" si="3"/>
        <v>100</v>
      </c>
      <c r="G116" s="8"/>
      <c r="H116" s="8"/>
      <c r="I116" s="8"/>
      <c r="J116" s="8"/>
      <c r="K116" s="8"/>
      <c r="L116" s="8"/>
      <c r="M116" s="8"/>
    </row>
    <row r="117" spans="1:13" s="3" customFormat="1" ht="65.45" customHeight="1" x14ac:dyDescent="0.25">
      <c r="A117" s="12" t="s">
        <v>21</v>
      </c>
      <c r="B117" s="13" t="s">
        <v>20</v>
      </c>
      <c r="C117" s="15">
        <f>SUM(C118:C124)</f>
        <v>178740.30000000005</v>
      </c>
      <c r="D117" s="15">
        <f>SUM(D118:D124)</f>
        <v>178740.30000000005</v>
      </c>
      <c r="E117" s="15">
        <f t="shared" si="3"/>
        <v>100</v>
      </c>
      <c r="G117" s="8"/>
      <c r="H117" s="8"/>
      <c r="I117" s="8"/>
      <c r="J117" s="8"/>
      <c r="K117" s="8"/>
      <c r="L117" s="8"/>
      <c r="M117" s="8"/>
    </row>
    <row r="118" spans="1:13" ht="50.45" customHeight="1" x14ac:dyDescent="0.25">
      <c r="A118" s="10" t="s">
        <v>144</v>
      </c>
      <c r="B118" s="47" t="s">
        <v>40</v>
      </c>
      <c r="C118" s="16">
        <v>114690.3</v>
      </c>
      <c r="D118" s="16">
        <v>114690.3</v>
      </c>
      <c r="E118" s="16">
        <f t="shared" si="3"/>
        <v>100</v>
      </c>
      <c r="G118" s="25"/>
    </row>
    <row r="119" spans="1:13" ht="64.150000000000006" customHeight="1" x14ac:dyDescent="0.25">
      <c r="A119" s="10" t="s">
        <v>145</v>
      </c>
      <c r="B119" s="14" t="s">
        <v>115</v>
      </c>
      <c r="C119" s="16">
        <v>21226.9</v>
      </c>
      <c r="D119" s="16">
        <v>21226.9</v>
      </c>
      <c r="E119" s="16">
        <f t="shared" si="3"/>
        <v>100</v>
      </c>
      <c r="G119" s="25"/>
    </row>
    <row r="120" spans="1:13" s="5" customFormat="1" ht="40.15" customHeight="1" x14ac:dyDescent="0.25">
      <c r="A120" s="10" t="s">
        <v>146</v>
      </c>
      <c r="B120" s="14" t="s">
        <v>32</v>
      </c>
      <c r="C120" s="34">
        <v>19980</v>
      </c>
      <c r="D120" s="34">
        <v>19980</v>
      </c>
      <c r="E120" s="35">
        <f t="shared" si="3"/>
        <v>100</v>
      </c>
      <c r="G120" s="26"/>
      <c r="H120" s="26"/>
      <c r="I120" s="26"/>
      <c r="J120" s="26"/>
      <c r="K120" s="26"/>
      <c r="L120" s="26"/>
      <c r="M120" s="26"/>
    </row>
    <row r="121" spans="1:13" ht="68.45" customHeight="1" x14ac:dyDescent="0.25">
      <c r="A121" s="10" t="s">
        <v>147</v>
      </c>
      <c r="B121" s="14" t="s">
        <v>33</v>
      </c>
      <c r="C121" s="34">
        <v>22072.2</v>
      </c>
      <c r="D121" s="35">
        <v>22072.2</v>
      </c>
      <c r="E121" s="35">
        <f t="shared" si="3"/>
        <v>100</v>
      </c>
    </row>
    <row r="122" spans="1:13" ht="74.45" customHeight="1" x14ac:dyDescent="0.25">
      <c r="A122" s="10" t="s">
        <v>148</v>
      </c>
      <c r="B122" s="14" t="s">
        <v>119</v>
      </c>
      <c r="C122" s="34">
        <v>484.5</v>
      </c>
      <c r="D122" s="35">
        <v>484.5</v>
      </c>
      <c r="E122" s="16">
        <f t="shared" si="3"/>
        <v>100</v>
      </c>
    </row>
    <row r="123" spans="1:13" ht="55.15" customHeight="1" x14ac:dyDescent="0.25">
      <c r="A123" s="10" t="s">
        <v>149</v>
      </c>
      <c r="B123" s="14" t="s">
        <v>36</v>
      </c>
      <c r="C123" s="34">
        <v>5151.2</v>
      </c>
      <c r="D123" s="16">
        <v>5151.2</v>
      </c>
      <c r="E123" s="16">
        <f t="shared" si="3"/>
        <v>100</v>
      </c>
      <c r="G123" s="18" t="s">
        <v>28</v>
      </c>
      <c r="H123" s="18" t="s">
        <v>28</v>
      </c>
    </row>
    <row r="124" spans="1:13" ht="88.9" customHeight="1" x14ac:dyDescent="0.25">
      <c r="A124" s="10" t="s">
        <v>150</v>
      </c>
      <c r="B124" s="14" t="s">
        <v>183</v>
      </c>
      <c r="C124" s="16">
        <v>-4864.8</v>
      </c>
      <c r="D124" s="16">
        <v>-4864.8</v>
      </c>
      <c r="E124" s="16">
        <f>D124/C124*100</f>
        <v>100</v>
      </c>
    </row>
    <row r="125" spans="1:13" ht="16.5" customHeight="1" x14ac:dyDescent="0.25">
      <c r="A125" s="48"/>
      <c r="B125" s="13" t="s">
        <v>3</v>
      </c>
      <c r="C125" s="15">
        <f>SUM(C9+C14+C17+C24+C30+C32+C45+C51+C57+C77+C87+C90+C117)+C55+C53 +C19+C103+C28</f>
        <v>862161.79999999993</v>
      </c>
      <c r="D125" s="15">
        <f>SUM(D9+D14+D17+D24+D30+D32+D45+D51+D57+D77+D87+D90+D117)+D55+D53 +D19+D103+D28</f>
        <v>851002.5</v>
      </c>
      <c r="E125" s="15">
        <f t="shared" si="3"/>
        <v>98.705660584822951</v>
      </c>
    </row>
    <row r="126" spans="1:13" x14ac:dyDescent="0.25">
      <c r="C126" s="36"/>
    </row>
    <row r="127" spans="1:13" x14ac:dyDescent="0.25">
      <c r="C127" s="36"/>
    </row>
    <row r="128" spans="1:13" x14ac:dyDescent="0.25">
      <c r="C128" s="37" t="s">
        <v>28</v>
      </c>
      <c r="D128" s="37" t="s">
        <v>28</v>
      </c>
      <c r="E128" s="38"/>
    </row>
    <row r="129" spans="3:7" x14ac:dyDescent="0.25">
      <c r="C129" s="36"/>
    </row>
    <row r="130" spans="3:7" x14ac:dyDescent="0.25">
      <c r="C130" s="36"/>
    </row>
    <row r="131" spans="3:7" x14ac:dyDescent="0.25">
      <c r="C131" s="36"/>
    </row>
    <row r="132" spans="3:7" x14ac:dyDescent="0.25">
      <c r="C132" s="36"/>
      <c r="G132" s="22"/>
    </row>
    <row r="133" spans="3:7" x14ac:dyDescent="0.25">
      <c r="C133" s="36"/>
      <c r="G133" s="22"/>
    </row>
    <row r="134" spans="3:7" x14ac:dyDescent="0.25">
      <c r="C134" s="36"/>
      <c r="G134" s="22"/>
    </row>
    <row r="135" spans="3:7" x14ac:dyDescent="0.25">
      <c r="C135" s="36"/>
      <c r="G135" s="22"/>
    </row>
    <row r="136" spans="3:7" x14ac:dyDescent="0.25">
      <c r="C136" s="36"/>
      <c r="G136" s="22"/>
    </row>
    <row r="137" spans="3:7" x14ac:dyDescent="0.25">
      <c r="C137" s="36"/>
      <c r="G137" s="22"/>
    </row>
    <row r="138" spans="3:7" x14ac:dyDescent="0.25">
      <c r="C138" s="36"/>
    </row>
    <row r="139" spans="3:7" x14ac:dyDescent="0.25">
      <c r="C139" s="36"/>
    </row>
    <row r="140" spans="3:7" x14ac:dyDescent="0.25">
      <c r="C140" s="36"/>
    </row>
    <row r="141" spans="3:7" x14ac:dyDescent="0.25">
      <c r="C141" s="36"/>
    </row>
    <row r="142" spans="3:7" x14ac:dyDescent="0.25">
      <c r="C142" s="36"/>
    </row>
    <row r="143" spans="3:7" x14ac:dyDescent="0.25">
      <c r="C143" s="36"/>
    </row>
    <row r="144" spans="3:7" x14ac:dyDescent="0.25">
      <c r="C144" s="36"/>
    </row>
    <row r="145" spans="3:3" x14ac:dyDescent="0.25">
      <c r="C145" s="36"/>
    </row>
    <row r="146" spans="3:3" x14ac:dyDescent="0.25">
      <c r="C146" s="36"/>
    </row>
    <row r="147" spans="3:3" x14ac:dyDescent="0.25">
      <c r="C147" s="36"/>
    </row>
    <row r="148" spans="3:3" x14ac:dyDescent="0.25">
      <c r="C148" s="36"/>
    </row>
    <row r="149" spans="3:3" x14ac:dyDescent="0.25">
      <c r="C149" s="36"/>
    </row>
    <row r="150" spans="3:3" x14ac:dyDescent="0.25">
      <c r="C150" s="36"/>
    </row>
    <row r="151" spans="3:3" x14ac:dyDescent="0.25">
      <c r="C151" s="36"/>
    </row>
    <row r="152" spans="3:3" x14ac:dyDescent="0.25">
      <c r="C152" s="36"/>
    </row>
    <row r="153" spans="3:3" x14ac:dyDescent="0.25">
      <c r="C153" s="36"/>
    </row>
    <row r="154" spans="3:3" x14ac:dyDescent="0.25">
      <c r="C154" s="36"/>
    </row>
    <row r="155" spans="3:3" x14ac:dyDescent="0.25">
      <c r="C155" s="36"/>
    </row>
    <row r="156" spans="3:3" x14ac:dyDescent="0.25">
      <c r="C156" s="36"/>
    </row>
    <row r="157" spans="3:3" x14ac:dyDescent="0.25">
      <c r="C157" s="36"/>
    </row>
    <row r="158" spans="3:3" x14ac:dyDescent="0.25">
      <c r="C158" s="36"/>
    </row>
    <row r="159" spans="3:3" x14ac:dyDescent="0.25">
      <c r="C159" s="36"/>
    </row>
    <row r="160" spans="3:3" x14ac:dyDescent="0.25">
      <c r="C160" s="36"/>
    </row>
    <row r="161" spans="3:3" x14ac:dyDescent="0.25">
      <c r="C161" s="36"/>
    </row>
    <row r="162" spans="3:3" x14ac:dyDescent="0.25">
      <c r="C162" s="36"/>
    </row>
    <row r="163" spans="3:3" x14ac:dyDescent="0.25">
      <c r="C163" s="36"/>
    </row>
    <row r="164" spans="3:3" x14ac:dyDescent="0.25">
      <c r="C164" s="36"/>
    </row>
    <row r="165" spans="3:3" x14ac:dyDescent="0.25">
      <c r="C165" s="36"/>
    </row>
    <row r="166" spans="3:3" x14ac:dyDescent="0.25">
      <c r="C166" s="36"/>
    </row>
    <row r="167" spans="3:3" x14ac:dyDescent="0.25">
      <c r="C167" s="36"/>
    </row>
    <row r="168" spans="3:3" x14ac:dyDescent="0.25">
      <c r="C168" s="36"/>
    </row>
    <row r="169" spans="3:3" x14ac:dyDescent="0.25">
      <c r="C169" s="36"/>
    </row>
    <row r="170" spans="3:3" x14ac:dyDescent="0.25">
      <c r="C170" s="36"/>
    </row>
    <row r="171" spans="3:3" x14ac:dyDescent="0.25">
      <c r="C171" s="36"/>
    </row>
    <row r="172" spans="3:3" x14ac:dyDescent="0.25">
      <c r="C172" s="36"/>
    </row>
    <row r="173" spans="3:3" x14ac:dyDescent="0.25">
      <c r="C173" s="36"/>
    </row>
    <row r="174" spans="3:3" x14ac:dyDescent="0.25">
      <c r="C174" s="36"/>
    </row>
    <row r="175" spans="3:3" x14ac:dyDescent="0.25">
      <c r="C175" s="36"/>
    </row>
    <row r="176" spans="3:3" x14ac:dyDescent="0.25">
      <c r="C176" s="36"/>
    </row>
    <row r="177" spans="3:3" x14ac:dyDescent="0.25">
      <c r="C177" s="36"/>
    </row>
    <row r="178" spans="3:3" x14ac:dyDescent="0.25">
      <c r="C178" s="36"/>
    </row>
    <row r="179" spans="3:3" x14ac:dyDescent="0.25">
      <c r="C179" s="36"/>
    </row>
    <row r="180" spans="3:3" x14ac:dyDescent="0.25">
      <c r="C180" s="36"/>
    </row>
    <row r="181" spans="3:3" x14ac:dyDescent="0.25">
      <c r="C181" s="36"/>
    </row>
    <row r="182" spans="3:3" x14ac:dyDescent="0.25">
      <c r="C182" s="36"/>
    </row>
    <row r="183" spans="3:3" x14ac:dyDescent="0.25">
      <c r="C183" s="36"/>
    </row>
    <row r="184" spans="3:3" x14ac:dyDescent="0.25">
      <c r="C184" s="36"/>
    </row>
    <row r="185" spans="3:3" x14ac:dyDescent="0.25">
      <c r="C185" s="36"/>
    </row>
    <row r="186" spans="3:3" x14ac:dyDescent="0.25">
      <c r="C186" s="36"/>
    </row>
  </sheetData>
  <mergeCells count="2">
    <mergeCell ref="A6:C6"/>
    <mergeCell ref="A5:E5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Елена П. Сычёва</cp:lastModifiedBy>
  <cp:lastPrinted>2018-07-31T10:01:36Z</cp:lastPrinted>
  <dcterms:created xsi:type="dcterms:W3CDTF">2004-09-11T05:05:19Z</dcterms:created>
  <dcterms:modified xsi:type="dcterms:W3CDTF">2018-07-31T10:01:40Z</dcterms:modified>
</cp:coreProperties>
</file>